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1840" windowHeight="13740"/>
  </bookViews>
  <sheets>
    <sheet name="Monitoreo_Seguimento_Evaluación" sheetId="3" r:id="rId1"/>
  </sheets>
  <calcPr calcId="145621"/>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0" i="3" l="1"/>
  <c r="X290" i="3"/>
  <c r="U290" i="3"/>
  <c r="S290" i="3"/>
  <c r="P290" i="3"/>
  <c r="N290" i="3"/>
  <c r="K290" i="3"/>
  <c r="I290" i="3"/>
  <c r="Z289" i="3"/>
  <c r="X289" i="3"/>
  <c r="U289" i="3"/>
  <c r="S289" i="3"/>
  <c r="P289" i="3"/>
  <c r="N289" i="3"/>
  <c r="K289" i="3"/>
  <c r="I289" i="3"/>
  <c r="Z288" i="3"/>
  <c r="X288" i="3"/>
  <c r="U288" i="3"/>
  <c r="S288" i="3"/>
  <c r="P288" i="3"/>
  <c r="N288" i="3"/>
  <c r="K288" i="3"/>
  <c r="I288" i="3"/>
  <c r="Z287" i="3"/>
  <c r="X287" i="3"/>
  <c r="U287" i="3"/>
  <c r="S287" i="3"/>
  <c r="P287" i="3"/>
  <c r="N287" i="3"/>
  <c r="K287" i="3"/>
  <c r="I287" i="3"/>
  <c r="Z286" i="3"/>
  <c r="X286" i="3"/>
  <c r="U286" i="3"/>
  <c r="S286" i="3"/>
  <c r="P286" i="3"/>
  <c r="N286" i="3"/>
  <c r="K286" i="3"/>
  <c r="I286" i="3"/>
  <c r="Z285" i="3"/>
  <c r="X285" i="3"/>
  <c r="U285" i="3"/>
  <c r="S285" i="3"/>
  <c r="P285" i="3"/>
  <c r="N285" i="3"/>
  <c r="K285" i="3"/>
  <c r="I285" i="3"/>
  <c r="Z284" i="3"/>
  <c r="X284" i="3"/>
  <c r="U284" i="3"/>
  <c r="S284" i="3"/>
  <c r="P284" i="3"/>
  <c r="N284" i="3"/>
  <c r="K284" i="3"/>
  <c r="I284" i="3"/>
  <c r="Z283" i="3"/>
  <c r="X283" i="3"/>
  <c r="U283" i="3"/>
  <c r="S283" i="3"/>
  <c r="P283" i="3"/>
  <c r="N283" i="3"/>
  <c r="K283" i="3"/>
  <c r="I283" i="3"/>
  <c r="Z282" i="3"/>
  <c r="X282" i="3"/>
  <c r="U282" i="3"/>
  <c r="S282" i="3"/>
  <c r="P282" i="3"/>
  <c r="N282" i="3"/>
  <c r="K282" i="3"/>
  <c r="I282" i="3"/>
  <c r="Z281" i="3"/>
  <c r="X281" i="3"/>
  <c r="U281" i="3"/>
  <c r="S281" i="3"/>
  <c r="P281" i="3"/>
  <c r="N281" i="3"/>
  <c r="K281" i="3"/>
  <c r="I281" i="3"/>
  <c r="Z280" i="3"/>
  <c r="X280" i="3"/>
  <c r="U280" i="3"/>
  <c r="S280" i="3"/>
  <c r="P280" i="3"/>
  <c r="N280" i="3"/>
  <c r="K280" i="3"/>
  <c r="I280" i="3"/>
  <c r="Z279" i="3"/>
  <c r="X279" i="3"/>
  <c r="U279" i="3"/>
  <c r="S279" i="3"/>
  <c r="P279" i="3"/>
  <c r="N279" i="3"/>
  <c r="K279" i="3"/>
  <c r="I279" i="3"/>
  <c r="Z278" i="3"/>
  <c r="X278" i="3"/>
  <c r="U278" i="3"/>
  <c r="S278" i="3"/>
  <c r="P278" i="3"/>
  <c r="N278" i="3"/>
  <c r="K278" i="3"/>
  <c r="I278" i="3"/>
  <c r="Z277" i="3"/>
  <c r="X277" i="3"/>
  <c r="U277" i="3"/>
  <c r="S277" i="3"/>
  <c r="P277" i="3"/>
  <c r="N277" i="3"/>
  <c r="K277" i="3"/>
  <c r="I277" i="3"/>
  <c r="Z276" i="3"/>
  <c r="X276" i="3"/>
  <c r="U276" i="3"/>
  <c r="S276" i="3"/>
  <c r="P276" i="3"/>
  <c r="N276" i="3"/>
  <c r="K276" i="3"/>
  <c r="I276" i="3"/>
  <c r="Z275" i="3"/>
  <c r="X275" i="3"/>
  <c r="U275" i="3"/>
  <c r="S275" i="3"/>
  <c r="P275" i="3"/>
  <c r="N275" i="3"/>
  <c r="K275" i="3"/>
  <c r="I275" i="3"/>
  <c r="Z274" i="3"/>
  <c r="X274" i="3"/>
  <c r="U274" i="3"/>
  <c r="S274" i="3"/>
  <c r="P274" i="3"/>
  <c r="N274" i="3"/>
  <c r="K274" i="3"/>
  <c r="I274" i="3"/>
  <c r="Z273" i="3"/>
  <c r="X273" i="3"/>
  <c r="U273" i="3"/>
  <c r="S273" i="3"/>
  <c r="P273" i="3"/>
  <c r="N273" i="3"/>
  <c r="K273" i="3"/>
  <c r="I273" i="3"/>
  <c r="Z272" i="3"/>
  <c r="X272" i="3"/>
  <c r="U272" i="3"/>
  <c r="S272" i="3"/>
  <c r="P272" i="3"/>
  <c r="N272" i="3"/>
  <c r="K272" i="3"/>
  <c r="I272" i="3"/>
  <c r="Z271" i="3"/>
  <c r="X271" i="3"/>
  <c r="U271" i="3"/>
  <c r="S271" i="3"/>
  <c r="P271" i="3"/>
  <c r="N271" i="3"/>
  <c r="K271" i="3"/>
  <c r="I271" i="3"/>
  <c r="Z270" i="3"/>
  <c r="X270" i="3"/>
  <c r="U270" i="3"/>
  <c r="S270" i="3"/>
  <c r="P270" i="3"/>
  <c r="N270" i="3"/>
  <c r="K270" i="3"/>
  <c r="I270" i="3"/>
  <c r="Z269" i="3"/>
  <c r="X269" i="3"/>
  <c r="U269" i="3"/>
  <c r="S269" i="3"/>
  <c r="P269" i="3"/>
  <c r="N269" i="3"/>
  <c r="K269" i="3"/>
  <c r="I269" i="3"/>
  <c r="Z268" i="3"/>
  <c r="X268" i="3"/>
  <c r="U268" i="3"/>
  <c r="S268" i="3"/>
  <c r="P268" i="3"/>
  <c r="N268" i="3"/>
  <c r="K268" i="3"/>
  <c r="I268" i="3"/>
  <c r="Z267" i="3"/>
  <c r="X267" i="3"/>
  <c r="U267" i="3"/>
  <c r="S267" i="3"/>
  <c r="P267" i="3"/>
  <c r="N267" i="3"/>
  <c r="K267" i="3"/>
  <c r="I267" i="3"/>
  <c r="Z266" i="3"/>
  <c r="X266" i="3"/>
  <c r="U266" i="3"/>
  <c r="S266" i="3"/>
  <c r="P266" i="3"/>
  <c r="N266" i="3"/>
  <c r="K266" i="3"/>
  <c r="I266" i="3"/>
  <c r="Z265" i="3"/>
  <c r="X265" i="3"/>
  <c r="U265" i="3"/>
  <c r="S265" i="3"/>
  <c r="P265" i="3"/>
  <c r="N265" i="3"/>
  <c r="K265" i="3"/>
  <c r="I265" i="3"/>
  <c r="Z264" i="3"/>
  <c r="X264" i="3"/>
  <c r="U264" i="3"/>
  <c r="S264" i="3"/>
  <c r="P264" i="3"/>
  <c r="N264" i="3"/>
  <c r="K264" i="3"/>
  <c r="I264" i="3"/>
  <c r="Z263" i="3"/>
  <c r="X263" i="3"/>
  <c r="U263" i="3"/>
  <c r="S263" i="3"/>
  <c r="P263" i="3"/>
  <c r="N263" i="3"/>
  <c r="K263" i="3"/>
  <c r="I263" i="3"/>
  <c r="Z262" i="3"/>
  <c r="X262" i="3"/>
  <c r="U262" i="3"/>
  <c r="S262" i="3"/>
  <c r="P262" i="3"/>
  <c r="N262" i="3"/>
  <c r="K262" i="3"/>
  <c r="I262" i="3"/>
  <c r="Z261" i="3"/>
  <c r="X261" i="3"/>
  <c r="U261" i="3"/>
  <c r="S261" i="3"/>
  <c r="P261" i="3"/>
  <c r="N261" i="3"/>
  <c r="K261" i="3"/>
  <c r="I261" i="3"/>
  <c r="Z260" i="3"/>
  <c r="X260" i="3"/>
  <c r="U260" i="3"/>
  <c r="S260" i="3"/>
  <c r="P260" i="3"/>
  <c r="N260" i="3"/>
  <c r="K260" i="3"/>
  <c r="I260" i="3"/>
  <c r="Z259" i="3"/>
  <c r="X259" i="3"/>
  <c r="U259" i="3"/>
  <c r="S259" i="3"/>
  <c r="P259" i="3"/>
  <c r="N259" i="3"/>
  <c r="K259" i="3"/>
  <c r="I259" i="3"/>
  <c r="Z258" i="3"/>
  <c r="X258" i="3"/>
  <c r="U258" i="3"/>
  <c r="S258" i="3"/>
  <c r="P258" i="3"/>
  <c r="N258" i="3"/>
  <c r="K258" i="3"/>
  <c r="I258" i="3"/>
  <c r="Z257" i="3"/>
  <c r="X257" i="3"/>
  <c r="U257" i="3"/>
  <c r="S257" i="3"/>
  <c r="P257" i="3"/>
  <c r="N257" i="3"/>
  <c r="K257" i="3"/>
  <c r="I257" i="3"/>
  <c r="Z256" i="3"/>
  <c r="X256" i="3"/>
  <c r="U256" i="3"/>
  <c r="S256" i="3"/>
  <c r="P256" i="3"/>
  <c r="N256" i="3"/>
  <c r="K256" i="3"/>
  <c r="I256" i="3"/>
  <c r="Z255" i="3"/>
  <c r="X255" i="3"/>
  <c r="U255" i="3"/>
  <c r="S255" i="3"/>
  <c r="P255" i="3"/>
  <c r="N255" i="3"/>
  <c r="K255" i="3"/>
  <c r="I255" i="3"/>
  <c r="Z254" i="3"/>
  <c r="X254" i="3"/>
  <c r="U254" i="3"/>
  <c r="S254" i="3"/>
  <c r="P254" i="3"/>
  <c r="N254" i="3"/>
  <c r="K254" i="3"/>
  <c r="I254" i="3"/>
  <c r="Z253" i="3"/>
  <c r="X253" i="3"/>
  <c r="U253" i="3"/>
  <c r="S253" i="3"/>
  <c r="P253" i="3"/>
  <c r="N253" i="3"/>
  <c r="K253" i="3"/>
  <c r="I253" i="3"/>
  <c r="Z252" i="3"/>
  <c r="X252" i="3"/>
  <c r="U252" i="3"/>
  <c r="S252" i="3"/>
  <c r="P252" i="3"/>
  <c r="N252" i="3"/>
  <c r="K252" i="3"/>
  <c r="I252" i="3"/>
  <c r="Z251" i="3"/>
  <c r="X251" i="3"/>
  <c r="U251" i="3"/>
  <c r="S251" i="3"/>
  <c r="P251" i="3"/>
  <c r="N251" i="3"/>
  <c r="K251" i="3"/>
  <c r="I251" i="3"/>
  <c r="Z250" i="3"/>
  <c r="X250" i="3"/>
  <c r="U250" i="3"/>
  <c r="S250" i="3"/>
  <c r="P250" i="3"/>
  <c r="N250" i="3"/>
  <c r="K250" i="3"/>
  <c r="I250" i="3"/>
  <c r="Z249" i="3"/>
  <c r="X249" i="3"/>
  <c r="U249" i="3"/>
  <c r="S249" i="3"/>
  <c r="P249" i="3"/>
  <c r="N249" i="3"/>
  <c r="K249" i="3"/>
  <c r="I249" i="3"/>
  <c r="Z248" i="3"/>
  <c r="X248" i="3"/>
  <c r="U248" i="3"/>
  <c r="S248" i="3"/>
  <c r="P248" i="3"/>
  <c r="N248" i="3"/>
  <c r="K248" i="3"/>
  <c r="I248" i="3"/>
  <c r="Z247" i="3"/>
  <c r="X247" i="3"/>
  <c r="U247" i="3"/>
  <c r="S247" i="3"/>
  <c r="P247" i="3"/>
  <c r="N247" i="3"/>
  <c r="K247" i="3"/>
  <c r="I247" i="3"/>
  <c r="Z246" i="3"/>
  <c r="X246" i="3"/>
  <c r="U246" i="3"/>
  <c r="S246" i="3"/>
  <c r="P246" i="3"/>
  <c r="N246" i="3"/>
  <c r="K246" i="3"/>
  <c r="I246" i="3"/>
  <c r="Z245" i="3"/>
  <c r="X245" i="3"/>
  <c r="U245" i="3"/>
  <c r="S245" i="3"/>
  <c r="P245" i="3"/>
  <c r="N245" i="3"/>
  <c r="K245" i="3"/>
  <c r="Z244" i="3"/>
  <c r="X244" i="3"/>
  <c r="U244" i="3"/>
  <c r="S244" i="3"/>
  <c r="P244" i="3"/>
  <c r="N244" i="3"/>
  <c r="K244" i="3"/>
  <c r="I244" i="3"/>
  <c r="Z243" i="3"/>
  <c r="X243" i="3"/>
  <c r="U243" i="3"/>
  <c r="S243" i="3"/>
  <c r="P243" i="3"/>
  <c r="N243" i="3"/>
  <c r="K243" i="3"/>
  <c r="I243" i="3"/>
  <c r="Z242" i="3"/>
  <c r="X242" i="3"/>
  <c r="U242" i="3"/>
  <c r="S242" i="3"/>
  <c r="P242" i="3"/>
  <c r="N242" i="3"/>
  <c r="K242" i="3"/>
  <c r="I242" i="3"/>
  <c r="Z241" i="3"/>
  <c r="X241" i="3"/>
  <c r="U241" i="3"/>
  <c r="S241" i="3"/>
  <c r="P241" i="3"/>
  <c r="N241" i="3"/>
  <c r="K241" i="3"/>
  <c r="I241" i="3"/>
  <c r="Z240" i="3"/>
  <c r="X240" i="3"/>
  <c r="U240" i="3"/>
  <c r="S240" i="3"/>
  <c r="P240" i="3"/>
  <c r="N240" i="3"/>
  <c r="K240" i="3"/>
  <c r="I240" i="3"/>
  <c r="Z239" i="3"/>
  <c r="X239" i="3"/>
  <c r="U239" i="3"/>
  <c r="S239" i="3"/>
  <c r="P239" i="3"/>
  <c r="N239" i="3"/>
  <c r="K239" i="3"/>
  <c r="I239" i="3"/>
  <c r="Z238" i="3"/>
  <c r="X238" i="3"/>
  <c r="U238" i="3"/>
  <c r="S238" i="3"/>
  <c r="P238" i="3"/>
  <c r="N238" i="3"/>
  <c r="K238" i="3"/>
  <c r="I238" i="3"/>
  <c r="Z237" i="3"/>
  <c r="X237" i="3"/>
  <c r="U237" i="3"/>
  <c r="S237" i="3"/>
  <c r="P237" i="3"/>
  <c r="N237" i="3"/>
  <c r="K237" i="3"/>
  <c r="I237" i="3"/>
  <c r="Z236" i="3"/>
  <c r="X236" i="3"/>
  <c r="U236" i="3"/>
  <c r="S236" i="3"/>
  <c r="P236" i="3"/>
  <c r="N236" i="3"/>
  <c r="K236" i="3"/>
  <c r="I236" i="3"/>
  <c r="Z235" i="3"/>
  <c r="X235" i="3"/>
  <c r="U235" i="3"/>
  <c r="S235" i="3"/>
  <c r="P235" i="3"/>
  <c r="N235" i="3"/>
  <c r="K235" i="3"/>
  <c r="I235" i="3"/>
  <c r="Z234" i="3"/>
  <c r="X234" i="3"/>
  <c r="U234" i="3"/>
  <c r="S234" i="3"/>
  <c r="P234" i="3"/>
  <c r="N234" i="3"/>
  <c r="K234" i="3"/>
  <c r="I234" i="3"/>
  <c r="Z233" i="3"/>
  <c r="X233" i="3"/>
  <c r="U233" i="3"/>
  <c r="S233" i="3"/>
  <c r="P233" i="3"/>
  <c r="N233" i="3"/>
  <c r="K233" i="3"/>
  <c r="I233" i="3"/>
  <c r="Z232" i="3"/>
  <c r="X232" i="3"/>
  <c r="U232" i="3"/>
  <c r="S232" i="3"/>
  <c r="P232" i="3"/>
  <c r="N232" i="3"/>
  <c r="K232" i="3"/>
  <c r="I232" i="3"/>
  <c r="Z231" i="3"/>
  <c r="X231" i="3"/>
  <c r="U231" i="3"/>
  <c r="S231" i="3"/>
  <c r="P231" i="3"/>
  <c r="N231" i="3"/>
  <c r="K231" i="3"/>
  <c r="I231" i="3"/>
  <c r="Z230" i="3"/>
  <c r="X230" i="3"/>
  <c r="U230" i="3"/>
  <c r="S230" i="3"/>
  <c r="P230" i="3"/>
  <c r="N230" i="3"/>
  <c r="K230" i="3"/>
  <c r="I230" i="3"/>
  <c r="Z229" i="3"/>
  <c r="X229" i="3"/>
  <c r="U229" i="3"/>
  <c r="S229" i="3"/>
  <c r="P229" i="3"/>
  <c r="N229" i="3"/>
  <c r="K229" i="3"/>
  <c r="I229" i="3"/>
  <c r="Z228" i="3"/>
  <c r="X228" i="3"/>
  <c r="U228" i="3"/>
  <c r="S228" i="3"/>
  <c r="P228" i="3"/>
  <c r="N228" i="3"/>
  <c r="K228" i="3"/>
  <c r="I228" i="3"/>
  <c r="Z227" i="3"/>
  <c r="X227" i="3"/>
  <c r="U227" i="3"/>
  <c r="S227" i="3"/>
  <c r="P227" i="3"/>
  <c r="N227" i="3"/>
  <c r="K227" i="3"/>
  <c r="I227" i="3"/>
  <c r="Z226" i="3"/>
  <c r="X226" i="3"/>
  <c r="U226" i="3"/>
  <c r="S226" i="3"/>
  <c r="P226" i="3"/>
  <c r="N226" i="3"/>
  <c r="K226" i="3"/>
  <c r="I226" i="3"/>
  <c r="Z225" i="3"/>
  <c r="X225" i="3"/>
  <c r="U225" i="3"/>
  <c r="S225" i="3"/>
  <c r="P225" i="3"/>
  <c r="N225" i="3"/>
  <c r="K225" i="3"/>
  <c r="I225" i="3"/>
  <c r="Z224" i="3"/>
  <c r="X224" i="3"/>
  <c r="U224" i="3"/>
  <c r="S224" i="3"/>
  <c r="P224" i="3"/>
  <c r="N224" i="3"/>
  <c r="K224" i="3"/>
  <c r="I224" i="3"/>
  <c r="Z223" i="3"/>
  <c r="X223" i="3"/>
  <c r="U223" i="3"/>
  <c r="S223" i="3"/>
  <c r="P223" i="3"/>
  <c r="N223" i="3"/>
  <c r="K223" i="3"/>
  <c r="I223" i="3"/>
  <c r="Z222" i="3"/>
  <c r="X222" i="3"/>
  <c r="U222" i="3"/>
  <c r="S222" i="3"/>
  <c r="P222" i="3"/>
  <c r="N222" i="3"/>
  <c r="K222" i="3"/>
  <c r="I222" i="3"/>
  <c r="Z221" i="3"/>
  <c r="X221" i="3"/>
  <c r="U221" i="3"/>
  <c r="S221" i="3"/>
  <c r="P221" i="3"/>
  <c r="N221" i="3"/>
  <c r="K221" i="3"/>
  <c r="I221" i="3"/>
  <c r="Z220" i="3"/>
  <c r="X220" i="3"/>
  <c r="U220" i="3"/>
  <c r="S220" i="3"/>
  <c r="P220" i="3"/>
  <c r="N220" i="3"/>
  <c r="K220" i="3"/>
  <c r="I220" i="3"/>
  <c r="Z219" i="3"/>
  <c r="X219" i="3"/>
  <c r="U219" i="3"/>
  <c r="S219" i="3"/>
  <c r="P219" i="3"/>
  <c r="N219" i="3"/>
  <c r="K219" i="3"/>
  <c r="I219" i="3"/>
  <c r="Z218" i="3"/>
  <c r="X218" i="3"/>
  <c r="U218" i="3"/>
  <c r="S218" i="3"/>
  <c r="P218" i="3"/>
  <c r="N218" i="3"/>
  <c r="K218" i="3"/>
  <c r="I218" i="3"/>
  <c r="Z217" i="3"/>
  <c r="X217" i="3"/>
  <c r="U217" i="3"/>
  <c r="S217" i="3"/>
  <c r="P217" i="3"/>
  <c r="N217" i="3"/>
  <c r="K217" i="3"/>
  <c r="I217" i="3"/>
  <c r="Z216" i="3"/>
  <c r="X216" i="3"/>
  <c r="U216" i="3"/>
  <c r="S216" i="3"/>
  <c r="P216" i="3"/>
  <c r="N216" i="3"/>
  <c r="K216" i="3"/>
  <c r="I216" i="3"/>
  <c r="Z215" i="3"/>
  <c r="X215" i="3"/>
  <c r="U215" i="3"/>
  <c r="S215" i="3"/>
  <c r="P215" i="3"/>
  <c r="N215" i="3"/>
  <c r="K215" i="3"/>
  <c r="I215" i="3"/>
  <c r="Z214" i="3"/>
  <c r="X214" i="3"/>
  <c r="U214" i="3"/>
  <c r="S214" i="3"/>
  <c r="P214" i="3"/>
  <c r="N214" i="3"/>
  <c r="K214" i="3"/>
  <c r="I214" i="3"/>
  <c r="Z213" i="3"/>
  <c r="X213" i="3"/>
  <c r="U213" i="3"/>
  <c r="S213" i="3"/>
  <c r="P213" i="3"/>
  <c r="N213" i="3"/>
  <c r="K213" i="3"/>
  <c r="I213" i="3"/>
  <c r="Z212" i="3" l="1"/>
  <c r="X212" i="3"/>
  <c r="U212" i="3"/>
  <c r="S212" i="3"/>
  <c r="P212" i="3"/>
  <c r="N212" i="3"/>
  <c r="K212" i="3"/>
  <c r="I212" i="3"/>
  <c r="Z211" i="3"/>
  <c r="U211" i="3"/>
  <c r="S211" i="3"/>
  <c r="P211" i="3"/>
  <c r="N211" i="3"/>
  <c r="K211" i="3"/>
  <c r="I211" i="3"/>
  <c r="X211" i="3" s="1"/>
  <c r="Z210" i="3"/>
  <c r="U210" i="3"/>
  <c r="S210" i="3"/>
  <c r="P210" i="3"/>
  <c r="N210" i="3"/>
  <c r="K210" i="3"/>
  <c r="I210" i="3"/>
  <c r="Z209" i="3"/>
  <c r="U209" i="3"/>
  <c r="S209" i="3"/>
  <c r="P209" i="3"/>
  <c r="N209" i="3"/>
  <c r="K209" i="3"/>
  <c r="I209" i="3"/>
  <c r="Z208" i="3"/>
  <c r="U208" i="3"/>
  <c r="S208" i="3"/>
  <c r="P208" i="3"/>
  <c r="N208" i="3"/>
  <c r="K208" i="3"/>
  <c r="I208" i="3"/>
  <c r="Z207" i="3"/>
  <c r="X207" i="3"/>
  <c r="U207" i="3"/>
  <c r="S207" i="3"/>
  <c r="P207" i="3"/>
  <c r="N207" i="3"/>
  <c r="K207" i="3"/>
  <c r="I207" i="3"/>
  <c r="Z206" i="3"/>
  <c r="X206" i="3"/>
  <c r="U206" i="3"/>
  <c r="S206" i="3"/>
  <c r="P206" i="3"/>
  <c r="N206" i="3"/>
  <c r="K206" i="3"/>
  <c r="I206" i="3"/>
  <c r="Z205" i="3"/>
  <c r="X205" i="3"/>
  <c r="U205" i="3"/>
  <c r="S205" i="3"/>
  <c r="P205" i="3"/>
  <c r="N205" i="3"/>
  <c r="K205" i="3"/>
  <c r="I205" i="3"/>
  <c r="Z204" i="3"/>
  <c r="X204" i="3"/>
  <c r="U204" i="3"/>
  <c r="S204" i="3"/>
  <c r="P204" i="3"/>
  <c r="N204" i="3"/>
  <c r="K204" i="3"/>
  <c r="I204" i="3"/>
  <c r="Z203" i="3"/>
  <c r="X203" i="3"/>
  <c r="U203" i="3"/>
  <c r="S203" i="3"/>
  <c r="P203" i="3"/>
  <c r="N203" i="3"/>
  <c r="K203" i="3"/>
  <c r="I203" i="3"/>
  <c r="Z202" i="3"/>
  <c r="X202" i="3"/>
  <c r="U202" i="3"/>
  <c r="S202" i="3"/>
  <c r="P202" i="3"/>
  <c r="N202" i="3"/>
  <c r="K202" i="3"/>
  <c r="I202" i="3"/>
  <c r="Z201" i="3"/>
  <c r="X201" i="3"/>
  <c r="U201" i="3"/>
  <c r="S201" i="3"/>
  <c r="P201" i="3"/>
  <c r="N201" i="3"/>
  <c r="K201" i="3"/>
  <c r="I201" i="3"/>
  <c r="Z200" i="3"/>
  <c r="X200" i="3"/>
  <c r="U200" i="3"/>
  <c r="S200" i="3"/>
  <c r="P200" i="3"/>
  <c r="N200" i="3"/>
  <c r="K200" i="3"/>
  <c r="I200" i="3"/>
  <c r="Z199" i="3"/>
  <c r="X199" i="3"/>
  <c r="U199" i="3"/>
  <c r="S199" i="3"/>
  <c r="P199" i="3"/>
  <c r="N199" i="3"/>
  <c r="K199" i="3"/>
  <c r="I199" i="3"/>
  <c r="Z198" i="3"/>
  <c r="X198" i="3"/>
  <c r="U198" i="3"/>
  <c r="S198" i="3"/>
  <c r="P198" i="3"/>
  <c r="N198" i="3"/>
  <c r="K198" i="3"/>
  <c r="I198" i="3"/>
  <c r="Z197" i="3"/>
  <c r="X197" i="3"/>
  <c r="U197" i="3"/>
  <c r="S197" i="3"/>
  <c r="P197" i="3"/>
  <c r="N197" i="3"/>
  <c r="K197" i="3"/>
  <c r="I197" i="3"/>
  <c r="X196" i="3"/>
  <c r="W196" i="3"/>
  <c r="V196" i="3"/>
  <c r="Z196" i="3" s="1"/>
  <c r="U196" i="3"/>
  <c r="S196" i="3"/>
  <c r="P196" i="3"/>
  <c r="N196" i="3"/>
  <c r="K196" i="3"/>
  <c r="I196" i="3"/>
  <c r="Z195" i="3"/>
  <c r="X195" i="3"/>
  <c r="U195" i="3"/>
  <c r="S195" i="3"/>
  <c r="P195" i="3"/>
  <c r="N195" i="3"/>
  <c r="K195" i="3"/>
  <c r="I195" i="3"/>
  <c r="Z194" i="3"/>
  <c r="X194" i="3"/>
  <c r="U194" i="3"/>
  <c r="S194" i="3"/>
  <c r="P194" i="3"/>
  <c r="N194" i="3"/>
  <c r="K194" i="3"/>
  <c r="I194" i="3"/>
  <c r="Z193" i="3"/>
  <c r="X193" i="3"/>
  <c r="U193" i="3"/>
  <c r="S193" i="3"/>
  <c r="P193" i="3"/>
  <c r="N193" i="3"/>
  <c r="K193" i="3"/>
  <c r="I193" i="3"/>
  <c r="Z192" i="3"/>
  <c r="X192" i="3"/>
  <c r="U192" i="3"/>
  <c r="S192" i="3"/>
  <c r="P192" i="3"/>
  <c r="N192" i="3"/>
  <c r="K192" i="3"/>
  <c r="I192" i="3"/>
  <c r="Z191" i="3"/>
  <c r="X191" i="3"/>
  <c r="U191" i="3"/>
  <c r="S191" i="3"/>
  <c r="P191" i="3"/>
  <c r="N191" i="3"/>
  <c r="K191" i="3"/>
  <c r="I191" i="3"/>
  <c r="Z190" i="3" l="1"/>
  <c r="X190" i="3"/>
  <c r="U190" i="3"/>
  <c r="S190" i="3"/>
  <c r="P190" i="3"/>
  <c r="N190" i="3"/>
  <c r="K190" i="3"/>
  <c r="I190" i="3"/>
  <c r="Z189" i="3"/>
  <c r="X189" i="3"/>
  <c r="U189" i="3"/>
  <c r="S189" i="3"/>
  <c r="P189" i="3"/>
  <c r="N189" i="3"/>
  <c r="K189" i="3"/>
  <c r="I189" i="3"/>
  <c r="Z188" i="3"/>
  <c r="X188" i="3"/>
  <c r="U188" i="3"/>
  <c r="S188" i="3"/>
  <c r="P188" i="3"/>
  <c r="N188" i="3"/>
  <c r="K188" i="3"/>
  <c r="I188" i="3"/>
  <c r="Z187" i="3"/>
  <c r="X187" i="3"/>
  <c r="U187" i="3"/>
  <c r="S187" i="3"/>
  <c r="P187" i="3"/>
  <c r="N187" i="3"/>
  <c r="K187" i="3"/>
  <c r="I187" i="3"/>
  <c r="Z186" i="3"/>
  <c r="X186" i="3"/>
  <c r="U186" i="3"/>
  <c r="S186" i="3"/>
  <c r="P186" i="3"/>
  <c r="N186" i="3"/>
  <c r="K186" i="3"/>
  <c r="I186" i="3"/>
  <c r="Z185" i="3"/>
  <c r="X185" i="3"/>
  <c r="U185" i="3"/>
  <c r="S185" i="3"/>
  <c r="P185" i="3"/>
  <c r="N185" i="3"/>
  <c r="K185" i="3"/>
  <c r="I185" i="3"/>
  <c r="Z184" i="3"/>
  <c r="X184" i="3"/>
  <c r="U184" i="3"/>
  <c r="S184" i="3"/>
  <c r="P184" i="3"/>
  <c r="N184" i="3"/>
  <c r="K184" i="3"/>
  <c r="I184" i="3"/>
  <c r="Z183" i="3"/>
  <c r="X183" i="3"/>
  <c r="U183" i="3"/>
  <c r="S183" i="3"/>
  <c r="P183" i="3"/>
  <c r="N183" i="3"/>
  <c r="K183" i="3"/>
  <c r="I183" i="3"/>
  <c r="Z182" i="3"/>
  <c r="X182" i="3"/>
  <c r="U182" i="3"/>
  <c r="S182" i="3"/>
  <c r="P182" i="3"/>
  <c r="N182" i="3"/>
  <c r="K182" i="3"/>
  <c r="I182" i="3"/>
  <c r="Z181" i="3"/>
  <c r="X181" i="3"/>
  <c r="U181" i="3"/>
  <c r="P181" i="3"/>
  <c r="N181" i="3"/>
  <c r="K181" i="3"/>
  <c r="I181" i="3"/>
  <c r="Z180" i="3"/>
  <c r="X180" i="3"/>
  <c r="U180" i="3"/>
  <c r="S180" i="3"/>
  <c r="P180" i="3"/>
  <c r="N180" i="3"/>
  <c r="K180" i="3"/>
  <c r="I180" i="3"/>
  <c r="Z179" i="3"/>
  <c r="X179" i="3"/>
  <c r="U179" i="3"/>
  <c r="S179" i="3"/>
  <c r="P179" i="3"/>
  <c r="N179" i="3"/>
  <c r="K179" i="3"/>
  <c r="I179" i="3"/>
  <c r="Z178" i="3"/>
  <c r="X178" i="3"/>
  <c r="U178" i="3"/>
  <c r="S178" i="3"/>
  <c r="P178" i="3"/>
  <c r="N178" i="3"/>
  <c r="K178" i="3"/>
  <c r="I178" i="3"/>
  <c r="Z177" i="3"/>
  <c r="X177" i="3"/>
  <c r="U177" i="3"/>
  <c r="S177" i="3"/>
  <c r="P177" i="3"/>
  <c r="N177" i="3"/>
  <c r="K177" i="3"/>
  <c r="I177" i="3"/>
  <c r="Z176" i="3"/>
  <c r="X176" i="3"/>
  <c r="U176" i="3"/>
  <c r="S176" i="3"/>
  <c r="P176" i="3"/>
  <c r="N176" i="3"/>
  <c r="K176" i="3"/>
  <c r="I176" i="3"/>
  <c r="Z175" i="3"/>
  <c r="X175" i="3"/>
  <c r="U175" i="3"/>
  <c r="S175" i="3"/>
  <c r="P175" i="3"/>
  <c r="N175" i="3"/>
  <c r="K175" i="3"/>
  <c r="I175" i="3"/>
  <c r="Z174" i="3"/>
  <c r="X174" i="3"/>
  <c r="U174" i="3"/>
  <c r="S174" i="3"/>
  <c r="P174" i="3"/>
  <c r="N174" i="3"/>
  <c r="K174" i="3"/>
  <c r="I174" i="3"/>
  <c r="Z173" i="3"/>
  <c r="X173" i="3"/>
  <c r="U173" i="3"/>
  <c r="S173" i="3"/>
  <c r="P173" i="3"/>
  <c r="N173" i="3"/>
  <c r="K173" i="3"/>
  <c r="I173" i="3"/>
  <c r="Z172" i="3"/>
  <c r="X172" i="3"/>
  <c r="U172" i="3"/>
  <c r="S172" i="3"/>
  <c r="P172" i="3"/>
  <c r="N172" i="3"/>
  <c r="K172" i="3"/>
  <c r="I172" i="3"/>
  <c r="Z171" i="3"/>
  <c r="X171" i="3"/>
  <c r="U171" i="3"/>
  <c r="S171" i="3"/>
  <c r="P171" i="3"/>
  <c r="N171" i="3"/>
  <c r="K171" i="3"/>
  <c r="I171" i="3"/>
  <c r="Z170" i="3"/>
  <c r="X170" i="3"/>
  <c r="U170" i="3"/>
  <c r="S170" i="3"/>
  <c r="P170" i="3"/>
  <c r="N170" i="3"/>
  <c r="K170" i="3"/>
  <c r="I170" i="3"/>
  <c r="Z169" i="3"/>
  <c r="X169" i="3"/>
  <c r="U169" i="3"/>
  <c r="S169" i="3"/>
  <c r="P169" i="3"/>
  <c r="N169" i="3"/>
  <c r="K169" i="3"/>
  <c r="I169" i="3"/>
  <c r="Z168" i="3"/>
  <c r="X168" i="3"/>
  <c r="U168" i="3"/>
  <c r="S168" i="3"/>
  <c r="P168" i="3"/>
  <c r="N168" i="3"/>
  <c r="K168" i="3"/>
  <c r="I168" i="3"/>
  <c r="Z167" i="3"/>
  <c r="X167" i="3"/>
  <c r="U167" i="3"/>
  <c r="S167" i="3"/>
  <c r="P167" i="3"/>
  <c r="N167" i="3"/>
  <c r="K167" i="3"/>
  <c r="I167" i="3"/>
  <c r="Z166" i="3"/>
  <c r="X166" i="3"/>
  <c r="U166" i="3"/>
  <c r="S166" i="3"/>
  <c r="P166" i="3"/>
  <c r="N166" i="3"/>
  <c r="K166" i="3"/>
  <c r="I166" i="3"/>
  <c r="Z165" i="3"/>
  <c r="X165" i="3"/>
  <c r="U165" i="3"/>
  <c r="S165" i="3"/>
  <c r="P165" i="3"/>
  <c r="N165" i="3"/>
  <c r="K165" i="3"/>
  <c r="I165" i="3"/>
  <c r="Z164" i="3"/>
  <c r="X164" i="3"/>
  <c r="U164" i="3"/>
  <c r="S164" i="3"/>
  <c r="P164" i="3"/>
  <c r="N164" i="3"/>
  <c r="K164" i="3"/>
  <c r="I164" i="3"/>
  <c r="Z163" i="3"/>
  <c r="X163" i="3"/>
  <c r="U163" i="3"/>
  <c r="S163" i="3"/>
  <c r="P163" i="3"/>
  <c r="N163" i="3"/>
  <c r="K163" i="3"/>
  <c r="I163" i="3"/>
  <c r="Z162" i="3"/>
  <c r="X162" i="3"/>
  <c r="U162" i="3"/>
  <c r="S162" i="3"/>
  <c r="P162" i="3"/>
  <c r="N162" i="3"/>
  <c r="K162" i="3"/>
  <c r="I162" i="3"/>
  <c r="Z161" i="3"/>
  <c r="X161" i="3"/>
  <c r="U161" i="3"/>
  <c r="S161" i="3"/>
  <c r="P161" i="3"/>
  <c r="N161" i="3"/>
  <c r="K161" i="3"/>
  <c r="I161" i="3"/>
  <c r="Z160" i="3"/>
  <c r="X160" i="3"/>
  <c r="U160" i="3"/>
  <c r="S160" i="3"/>
  <c r="P160" i="3"/>
  <c r="N160" i="3"/>
  <c r="K160" i="3"/>
  <c r="I160" i="3"/>
  <c r="Z159" i="3"/>
  <c r="X159" i="3"/>
  <c r="U159" i="3"/>
  <c r="S159" i="3"/>
  <c r="P159" i="3"/>
  <c r="N159" i="3"/>
  <c r="K159" i="3"/>
  <c r="I159" i="3"/>
  <c r="Z158" i="3"/>
  <c r="X158" i="3"/>
  <c r="U158" i="3"/>
  <c r="S158" i="3"/>
  <c r="P158" i="3"/>
  <c r="N158" i="3"/>
  <c r="K158" i="3"/>
  <c r="I158" i="3"/>
  <c r="Z157" i="3"/>
  <c r="X157" i="3"/>
  <c r="U157" i="3"/>
  <c r="S157" i="3"/>
  <c r="P157" i="3"/>
  <c r="N157" i="3"/>
  <c r="K157" i="3"/>
  <c r="I157" i="3"/>
  <c r="Z156" i="3"/>
  <c r="X156" i="3"/>
  <c r="U156" i="3"/>
  <c r="S156" i="3"/>
  <c r="P156" i="3"/>
  <c r="N156" i="3"/>
  <c r="K156" i="3"/>
  <c r="I156" i="3"/>
  <c r="Z155" i="3"/>
  <c r="X155" i="3"/>
  <c r="U155" i="3"/>
  <c r="S155" i="3"/>
  <c r="P155" i="3"/>
  <c r="N155" i="3"/>
  <c r="K155" i="3"/>
  <c r="I155" i="3"/>
  <c r="Z154" i="3"/>
  <c r="X154" i="3"/>
  <c r="U154" i="3"/>
  <c r="S154" i="3"/>
  <c r="P154" i="3"/>
  <c r="N154" i="3"/>
  <c r="K154" i="3"/>
  <c r="I154" i="3"/>
  <c r="Z153" i="3"/>
  <c r="X153" i="3"/>
  <c r="U153" i="3"/>
  <c r="S153" i="3"/>
  <c r="P153" i="3"/>
  <c r="N153" i="3"/>
  <c r="K153" i="3"/>
  <c r="I153" i="3"/>
  <c r="Z152" i="3"/>
  <c r="X152" i="3"/>
  <c r="U152" i="3"/>
  <c r="S152" i="3"/>
  <c r="P152" i="3"/>
  <c r="N152" i="3"/>
  <c r="K152" i="3"/>
  <c r="I152" i="3"/>
  <c r="Z151" i="3"/>
  <c r="X151" i="3"/>
  <c r="U151" i="3"/>
  <c r="S151" i="3"/>
  <c r="P151" i="3"/>
  <c r="N151" i="3"/>
  <c r="K151" i="3"/>
  <c r="I151" i="3"/>
  <c r="Z150" i="3"/>
  <c r="X150" i="3"/>
  <c r="U150" i="3"/>
  <c r="S150" i="3"/>
  <c r="P150" i="3"/>
  <c r="N150" i="3"/>
  <c r="K150" i="3"/>
  <c r="I150" i="3"/>
  <c r="Z149" i="3"/>
  <c r="X149" i="3"/>
  <c r="U149" i="3"/>
  <c r="S149" i="3"/>
  <c r="P149" i="3"/>
  <c r="N149" i="3"/>
  <c r="K149" i="3"/>
  <c r="I149" i="3"/>
  <c r="Z148" i="3"/>
  <c r="X148" i="3"/>
  <c r="U148" i="3"/>
  <c r="S148" i="3"/>
  <c r="P148" i="3"/>
  <c r="N148" i="3"/>
  <c r="K148" i="3"/>
  <c r="I148" i="3"/>
  <c r="Z147" i="3"/>
  <c r="X147" i="3"/>
  <c r="U147" i="3"/>
  <c r="S147" i="3"/>
  <c r="P147" i="3"/>
  <c r="N147" i="3"/>
  <c r="K147" i="3"/>
  <c r="I147" i="3"/>
  <c r="Z146" i="3"/>
  <c r="X146" i="3"/>
  <c r="U146" i="3"/>
  <c r="S146" i="3"/>
  <c r="P146" i="3"/>
  <c r="N146" i="3"/>
  <c r="K146" i="3"/>
  <c r="I146" i="3"/>
  <c r="Z145" i="3"/>
  <c r="X145" i="3"/>
  <c r="U145" i="3"/>
  <c r="S145" i="3"/>
  <c r="P145" i="3"/>
  <c r="N145" i="3"/>
  <c r="K145" i="3"/>
  <c r="I145" i="3"/>
  <c r="Z144" i="3"/>
  <c r="X144" i="3"/>
  <c r="U144" i="3"/>
  <c r="S144" i="3"/>
  <c r="P144" i="3"/>
  <c r="N144" i="3"/>
  <c r="K144" i="3"/>
  <c r="I144" i="3"/>
  <c r="Z143" i="3"/>
  <c r="X143" i="3"/>
  <c r="U143" i="3"/>
  <c r="S143" i="3"/>
  <c r="P143" i="3"/>
  <c r="N143" i="3"/>
  <c r="K143" i="3"/>
  <c r="I143" i="3"/>
  <c r="Z142" i="3"/>
  <c r="X142" i="3"/>
  <c r="U142" i="3"/>
  <c r="S142" i="3"/>
  <c r="P142" i="3"/>
  <c r="N142" i="3"/>
  <c r="K142" i="3"/>
  <c r="I142" i="3"/>
  <c r="Z141" i="3"/>
  <c r="X141" i="3"/>
  <c r="U141" i="3"/>
  <c r="S141" i="3"/>
  <c r="P141" i="3"/>
  <c r="N141" i="3"/>
  <c r="K141" i="3"/>
  <c r="I141" i="3"/>
  <c r="Z140" i="3"/>
  <c r="X140" i="3"/>
  <c r="U140" i="3"/>
  <c r="S140" i="3"/>
  <c r="P140" i="3"/>
  <c r="N140" i="3"/>
  <c r="K140" i="3"/>
  <c r="I140" i="3"/>
  <c r="Z139" i="3"/>
  <c r="X139" i="3"/>
  <c r="U139" i="3"/>
  <c r="S139" i="3"/>
  <c r="P139" i="3"/>
  <c r="N139" i="3"/>
  <c r="K139" i="3"/>
  <c r="I139" i="3"/>
  <c r="Z138" i="3"/>
  <c r="X138" i="3"/>
  <c r="U138" i="3"/>
  <c r="S138" i="3"/>
  <c r="P138" i="3"/>
  <c r="N138" i="3"/>
  <c r="K138" i="3"/>
  <c r="I138" i="3"/>
  <c r="Z137" i="3"/>
  <c r="X137" i="3"/>
  <c r="U137" i="3"/>
  <c r="S137" i="3"/>
  <c r="P137" i="3"/>
  <c r="N137" i="3"/>
  <c r="K137" i="3"/>
  <c r="I137" i="3"/>
  <c r="Z136" i="3"/>
  <c r="X136" i="3"/>
  <c r="U136" i="3"/>
  <c r="S136" i="3"/>
  <c r="P136" i="3"/>
  <c r="N136" i="3"/>
  <c r="K136" i="3"/>
  <c r="I136" i="3"/>
  <c r="Z135" i="3"/>
  <c r="X135" i="3"/>
  <c r="U135" i="3"/>
  <c r="S135" i="3"/>
  <c r="P135" i="3"/>
  <c r="N135" i="3"/>
  <c r="K135" i="3"/>
  <c r="I135" i="3"/>
  <c r="Z134" i="3"/>
  <c r="X134" i="3"/>
  <c r="U134" i="3"/>
  <c r="S134" i="3"/>
  <c r="P134" i="3"/>
  <c r="N134" i="3"/>
  <c r="K134" i="3"/>
  <c r="I134" i="3"/>
  <c r="Z133" i="3"/>
  <c r="X133" i="3"/>
  <c r="U133" i="3"/>
  <c r="S133" i="3"/>
  <c r="P133" i="3"/>
  <c r="N133" i="3"/>
  <c r="K133" i="3"/>
  <c r="I133" i="3"/>
  <c r="X132" i="3"/>
  <c r="S132" i="3"/>
  <c r="N132" i="3"/>
  <c r="K132" i="3"/>
  <c r="I132" i="3"/>
  <c r="F132" i="3"/>
  <c r="U132" i="3" s="1"/>
  <c r="Z131" i="3"/>
  <c r="X131" i="3"/>
  <c r="U131" i="3"/>
  <c r="S131" i="3"/>
  <c r="P131" i="3"/>
  <c r="N131" i="3"/>
  <c r="K131" i="3"/>
  <c r="I131" i="3"/>
  <c r="Z130" i="3"/>
  <c r="X130" i="3"/>
  <c r="U130" i="3"/>
  <c r="S130" i="3"/>
  <c r="P130" i="3"/>
  <c r="N130" i="3"/>
  <c r="K130" i="3"/>
  <c r="I130" i="3"/>
  <c r="Z129" i="3"/>
  <c r="X129" i="3"/>
  <c r="U129" i="3"/>
  <c r="S129" i="3"/>
  <c r="P129" i="3"/>
  <c r="N129" i="3"/>
  <c r="K129" i="3"/>
  <c r="I129" i="3"/>
  <c r="Z128" i="3"/>
  <c r="X128" i="3"/>
  <c r="U128" i="3"/>
  <c r="S128" i="3"/>
  <c r="P128" i="3"/>
  <c r="N128" i="3"/>
  <c r="K128" i="3"/>
  <c r="I128" i="3"/>
  <c r="Z127" i="3"/>
  <c r="X127" i="3"/>
  <c r="U127" i="3"/>
  <c r="S127" i="3"/>
  <c r="P127" i="3"/>
  <c r="N127" i="3"/>
  <c r="K127" i="3"/>
  <c r="I127" i="3"/>
  <c r="Z126" i="3"/>
  <c r="X126" i="3"/>
  <c r="U126" i="3"/>
  <c r="S126" i="3"/>
  <c r="P126" i="3"/>
  <c r="N126" i="3"/>
  <c r="K126" i="3"/>
  <c r="I126" i="3"/>
  <c r="Z125" i="3"/>
  <c r="X125" i="3"/>
  <c r="U125" i="3"/>
  <c r="S125" i="3"/>
  <c r="P125" i="3"/>
  <c r="N125" i="3"/>
  <c r="K125" i="3"/>
  <c r="I125" i="3"/>
  <c r="Z124" i="3"/>
  <c r="X124" i="3"/>
  <c r="U124" i="3"/>
  <c r="S124" i="3"/>
  <c r="P124" i="3"/>
  <c r="N124" i="3"/>
  <c r="K124" i="3"/>
  <c r="I124" i="3"/>
  <c r="X123" i="3"/>
  <c r="S123" i="3"/>
  <c r="N123" i="3"/>
  <c r="I123" i="3"/>
  <c r="F123" i="3"/>
  <c r="P123" i="3" s="1"/>
  <c r="Z122" i="3"/>
  <c r="X122" i="3"/>
  <c r="U122" i="3"/>
  <c r="S122" i="3"/>
  <c r="P122" i="3"/>
  <c r="N122" i="3"/>
  <c r="K122" i="3"/>
  <c r="I122" i="3"/>
  <c r="Z121" i="3"/>
  <c r="X121" i="3"/>
  <c r="U121" i="3"/>
  <c r="S121" i="3"/>
  <c r="P121" i="3"/>
  <c r="N121" i="3"/>
  <c r="K121" i="3"/>
  <c r="I121" i="3"/>
  <c r="P132" i="3" l="1"/>
  <c r="Z132" i="3"/>
  <c r="K123" i="3"/>
  <c r="Z123" i="3"/>
  <c r="U123" i="3"/>
  <c r="Z118" i="3"/>
  <c r="X118" i="3"/>
  <c r="U118" i="3"/>
  <c r="S118" i="3"/>
  <c r="P118" i="3"/>
  <c r="N118" i="3"/>
  <c r="K118" i="3"/>
  <c r="I118" i="3"/>
  <c r="Z117" i="3"/>
  <c r="X117" i="3"/>
  <c r="U117" i="3"/>
  <c r="S117" i="3"/>
  <c r="P117" i="3"/>
  <c r="N117" i="3"/>
  <c r="K117" i="3"/>
  <c r="I117" i="3"/>
  <c r="Z116" i="3"/>
  <c r="X116" i="3"/>
  <c r="U116" i="3"/>
  <c r="S116" i="3"/>
  <c r="P116" i="3"/>
  <c r="N116" i="3"/>
  <c r="K116" i="3"/>
  <c r="I116" i="3"/>
  <c r="Z115" i="3"/>
  <c r="X115" i="3"/>
  <c r="U115" i="3"/>
  <c r="S115" i="3"/>
  <c r="P115" i="3"/>
  <c r="N115" i="3"/>
  <c r="K115" i="3"/>
  <c r="I115" i="3"/>
  <c r="Z114" i="3"/>
  <c r="X114" i="3"/>
  <c r="U114" i="3"/>
  <c r="S114" i="3"/>
  <c r="P114" i="3"/>
  <c r="N114" i="3"/>
  <c r="K114" i="3"/>
  <c r="I114" i="3"/>
  <c r="Z113" i="3"/>
  <c r="X113" i="3"/>
  <c r="U113" i="3"/>
  <c r="S113" i="3"/>
  <c r="P113" i="3"/>
  <c r="N113" i="3"/>
  <c r="K113" i="3"/>
  <c r="I113" i="3"/>
  <c r="Z112" i="3"/>
  <c r="X112" i="3"/>
  <c r="U112" i="3"/>
  <c r="S112" i="3"/>
  <c r="P112" i="3"/>
  <c r="N112" i="3"/>
  <c r="K112" i="3"/>
  <c r="I112" i="3"/>
  <c r="Z111" i="3"/>
  <c r="X111" i="3"/>
  <c r="U111" i="3"/>
  <c r="S111" i="3"/>
  <c r="P111" i="3"/>
  <c r="N111" i="3"/>
  <c r="K111" i="3"/>
  <c r="I111" i="3"/>
  <c r="Z110" i="3"/>
  <c r="X110" i="3"/>
  <c r="U110" i="3"/>
  <c r="S110" i="3"/>
  <c r="P110" i="3"/>
  <c r="N110" i="3"/>
  <c r="K110" i="3"/>
  <c r="I110" i="3"/>
  <c r="Z109" i="3"/>
  <c r="X109" i="3"/>
  <c r="U109" i="3"/>
  <c r="S109" i="3"/>
  <c r="P109" i="3"/>
  <c r="N109" i="3"/>
  <c r="K109" i="3"/>
  <c r="I109" i="3"/>
  <c r="Z107" i="3"/>
  <c r="X107" i="3"/>
  <c r="U107" i="3"/>
  <c r="S107" i="3"/>
  <c r="P107" i="3"/>
  <c r="N107" i="3"/>
  <c r="K107" i="3"/>
  <c r="I107" i="3"/>
  <c r="Z106" i="3"/>
  <c r="U106" i="3"/>
  <c r="S106" i="3"/>
  <c r="P106" i="3"/>
  <c r="N106" i="3"/>
  <c r="K106" i="3"/>
  <c r="I106" i="3"/>
  <c r="Z105" i="3"/>
  <c r="U105" i="3"/>
  <c r="S105" i="3"/>
  <c r="P105" i="3"/>
  <c r="N105" i="3"/>
  <c r="K105" i="3"/>
  <c r="I105" i="3"/>
  <c r="Z104" i="3"/>
  <c r="Z103" i="3"/>
  <c r="U103" i="3"/>
  <c r="S103" i="3"/>
  <c r="P103" i="3"/>
  <c r="N103" i="3"/>
  <c r="K103" i="3"/>
  <c r="I103" i="3"/>
  <c r="Z102" i="3"/>
  <c r="U102" i="3"/>
  <c r="S102" i="3"/>
  <c r="P102" i="3"/>
  <c r="N102" i="3"/>
  <c r="K102" i="3"/>
  <c r="I102" i="3"/>
  <c r="Z101" i="3"/>
  <c r="U101" i="3"/>
  <c r="S101" i="3"/>
  <c r="P101" i="3"/>
  <c r="N101" i="3"/>
  <c r="K101" i="3"/>
  <c r="I101" i="3"/>
  <c r="Z100" i="3"/>
  <c r="U100" i="3"/>
  <c r="S100" i="3"/>
  <c r="P100" i="3"/>
  <c r="N100" i="3"/>
  <c r="K100" i="3"/>
  <c r="I100" i="3"/>
  <c r="K98" i="3"/>
  <c r="I98" i="3"/>
  <c r="U96" i="3"/>
  <c r="S96" i="3"/>
  <c r="P96" i="3"/>
  <c r="N96" i="3"/>
  <c r="K96" i="3"/>
  <c r="I96" i="3"/>
  <c r="Z95" i="3"/>
  <c r="U95" i="3"/>
  <c r="S95" i="3"/>
  <c r="P95" i="3"/>
  <c r="N95" i="3"/>
  <c r="K95" i="3"/>
  <c r="I95" i="3"/>
  <c r="U93" i="3"/>
  <c r="S93" i="3"/>
  <c r="P93" i="3"/>
  <c r="N93" i="3"/>
  <c r="K93" i="3"/>
  <c r="I93" i="3"/>
  <c r="Z92" i="3"/>
  <c r="U92" i="3"/>
  <c r="S92" i="3"/>
  <c r="P92" i="3"/>
  <c r="N92" i="3"/>
  <c r="K92" i="3"/>
  <c r="I92" i="3"/>
  <c r="Z91" i="3"/>
  <c r="U91" i="3"/>
  <c r="S91" i="3"/>
  <c r="P91" i="3"/>
  <c r="N91" i="3"/>
  <c r="K91" i="3"/>
  <c r="I91" i="3"/>
  <c r="Z90" i="3"/>
  <c r="U90" i="3"/>
  <c r="S90" i="3"/>
  <c r="P90" i="3"/>
  <c r="N90" i="3"/>
  <c r="K90" i="3"/>
  <c r="I90" i="3"/>
  <c r="Z89" i="3"/>
  <c r="U89" i="3"/>
  <c r="S89" i="3"/>
  <c r="P89" i="3"/>
  <c r="N89" i="3"/>
  <c r="K89" i="3"/>
  <c r="I89" i="3"/>
  <c r="Z88" i="3"/>
  <c r="U88" i="3"/>
  <c r="S88" i="3"/>
  <c r="P88" i="3"/>
  <c r="N88" i="3"/>
  <c r="K88" i="3"/>
  <c r="I88" i="3"/>
  <c r="Z87" i="3"/>
  <c r="U87" i="3"/>
  <c r="S87" i="3"/>
  <c r="P87" i="3"/>
  <c r="N87" i="3"/>
  <c r="K87" i="3"/>
  <c r="I87" i="3"/>
  <c r="Z86" i="3"/>
  <c r="U86" i="3"/>
  <c r="S86" i="3"/>
  <c r="P86" i="3"/>
  <c r="N86" i="3"/>
  <c r="K86" i="3"/>
  <c r="I86" i="3"/>
  <c r="Z85" i="3"/>
  <c r="U85" i="3"/>
  <c r="S85" i="3"/>
  <c r="P85" i="3"/>
  <c r="N85" i="3"/>
  <c r="K85" i="3"/>
  <c r="I85" i="3"/>
  <c r="Z84" i="3"/>
  <c r="U84" i="3"/>
  <c r="S84" i="3"/>
  <c r="P84" i="3"/>
  <c r="N84" i="3"/>
  <c r="K84" i="3"/>
  <c r="I84" i="3"/>
  <c r="Z83" i="3"/>
  <c r="U83" i="3"/>
  <c r="S83" i="3"/>
  <c r="P83" i="3"/>
  <c r="N83" i="3"/>
  <c r="K83" i="3"/>
  <c r="I83" i="3"/>
  <c r="S80" i="3"/>
  <c r="K80" i="3"/>
  <c r="I80" i="3"/>
  <c r="Z78" i="3"/>
  <c r="U78" i="3"/>
  <c r="S78" i="3"/>
  <c r="P78" i="3"/>
  <c r="N78" i="3"/>
  <c r="K78" i="3"/>
  <c r="I78" i="3"/>
  <c r="Z76" i="3"/>
  <c r="U76" i="3"/>
  <c r="S76" i="3"/>
  <c r="P76" i="3"/>
  <c r="N76" i="3"/>
  <c r="K76" i="3"/>
  <c r="I76" i="3"/>
  <c r="Z74" i="3"/>
  <c r="U74" i="3"/>
  <c r="S74" i="3"/>
  <c r="P74" i="3"/>
  <c r="N74" i="3"/>
  <c r="K74" i="3"/>
  <c r="I74" i="3"/>
  <c r="Z73" i="3"/>
  <c r="U73" i="3"/>
  <c r="S73" i="3"/>
  <c r="P73" i="3"/>
  <c r="N73" i="3"/>
  <c r="K73" i="3"/>
  <c r="I73" i="3"/>
  <c r="Z72" i="3"/>
  <c r="U72" i="3"/>
  <c r="S72" i="3"/>
  <c r="P72" i="3"/>
  <c r="N72" i="3"/>
  <c r="K72" i="3"/>
  <c r="I72" i="3"/>
  <c r="Z71" i="3"/>
  <c r="U71" i="3"/>
  <c r="S71" i="3"/>
  <c r="P71" i="3"/>
  <c r="N71" i="3"/>
  <c r="K71" i="3"/>
  <c r="I71" i="3"/>
  <c r="Z70" i="3"/>
  <c r="X70" i="3"/>
  <c r="U70" i="3"/>
  <c r="S70" i="3"/>
  <c r="P70" i="3"/>
  <c r="N70" i="3"/>
  <c r="K70" i="3"/>
  <c r="I70" i="3"/>
  <c r="Z69" i="3"/>
  <c r="X69" i="3"/>
  <c r="U69" i="3"/>
  <c r="S69" i="3"/>
  <c r="P69" i="3"/>
  <c r="N69" i="3"/>
  <c r="K69" i="3"/>
  <c r="I69" i="3"/>
  <c r="Z68" i="3"/>
  <c r="X68" i="3"/>
  <c r="U68" i="3"/>
  <c r="P68" i="3"/>
  <c r="N68" i="3"/>
  <c r="K68" i="3"/>
  <c r="I68" i="3"/>
  <c r="Z67" i="3"/>
  <c r="X67" i="3"/>
  <c r="U67" i="3"/>
  <c r="P67" i="3"/>
  <c r="N67" i="3"/>
  <c r="K67" i="3"/>
  <c r="I67" i="3"/>
  <c r="Z66" i="3"/>
  <c r="X66" i="3"/>
  <c r="U66" i="3"/>
  <c r="P66" i="3"/>
  <c r="N66" i="3"/>
  <c r="K66" i="3"/>
  <c r="I66" i="3"/>
  <c r="Z65" i="3"/>
  <c r="X65" i="3"/>
  <c r="U65" i="3"/>
  <c r="P65" i="3"/>
  <c r="N65" i="3"/>
  <c r="K65" i="3"/>
  <c r="I65" i="3"/>
  <c r="X64" i="3"/>
  <c r="U64" i="3"/>
  <c r="S64" i="3"/>
  <c r="P64" i="3"/>
  <c r="N64" i="3"/>
  <c r="K64" i="3"/>
  <c r="I64" i="3"/>
  <c r="Z63" i="3"/>
  <c r="X63" i="3"/>
  <c r="U63" i="3"/>
  <c r="S63" i="3"/>
  <c r="P63" i="3"/>
  <c r="N63" i="3"/>
  <c r="K63" i="3"/>
  <c r="I63" i="3"/>
  <c r="Z62" i="3"/>
  <c r="X62" i="3"/>
  <c r="U62" i="3"/>
  <c r="S62" i="3"/>
  <c r="P62" i="3"/>
  <c r="N62" i="3"/>
  <c r="K62" i="3"/>
  <c r="I62" i="3"/>
  <c r="Z61" i="3"/>
  <c r="X61" i="3"/>
  <c r="U61" i="3"/>
  <c r="S61" i="3"/>
  <c r="P61" i="3"/>
  <c r="N61" i="3"/>
  <c r="K61" i="3"/>
  <c r="I61" i="3"/>
  <c r="Z60" i="3"/>
  <c r="X60" i="3"/>
  <c r="U60" i="3"/>
  <c r="S60" i="3"/>
  <c r="P60" i="3"/>
  <c r="N60" i="3"/>
  <c r="K60" i="3"/>
  <c r="I60" i="3"/>
  <c r="Z59" i="3"/>
  <c r="X59" i="3"/>
  <c r="U59" i="3"/>
  <c r="S59" i="3"/>
  <c r="P59" i="3"/>
  <c r="N59" i="3"/>
  <c r="K59" i="3"/>
  <c r="I59" i="3"/>
  <c r="Z58" i="3"/>
  <c r="X58" i="3"/>
  <c r="U58" i="3"/>
  <c r="S58" i="3"/>
  <c r="P58" i="3"/>
  <c r="N58" i="3"/>
  <c r="K58" i="3"/>
  <c r="I58" i="3"/>
  <c r="Z57" i="3"/>
  <c r="X57" i="3"/>
  <c r="U57" i="3"/>
  <c r="S57" i="3"/>
  <c r="P57" i="3"/>
  <c r="N57" i="3"/>
  <c r="I57" i="3"/>
  <c r="Z56" i="3"/>
  <c r="X56" i="3"/>
  <c r="U56" i="3"/>
  <c r="S56" i="3"/>
  <c r="P56" i="3"/>
  <c r="N56" i="3"/>
  <c r="K56" i="3"/>
  <c r="I56" i="3"/>
  <c r="Z55" i="3"/>
  <c r="U55" i="3"/>
  <c r="S55" i="3"/>
  <c r="P55" i="3"/>
  <c r="N55" i="3"/>
  <c r="K55" i="3"/>
  <c r="I55" i="3"/>
  <c r="Z54" i="3"/>
  <c r="X54" i="3"/>
  <c r="U54" i="3"/>
  <c r="S54" i="3"/>
  <c r="P54" i="3"/>
  <c r="N54" i="3"/>
  <c r="K54" i="3"/>
  <c r="I54" i="3"/>
  <c r="Z53" i="3"/>
  <c r="X53" i="3"/>
  <c r="U53" i="3"/>
  <c r="S53" i="3"/>
  <c r="P53" i="3"/>
  <c r="N53" i="3"/>
  <c r="K53" i="3"/>
  <c r="I53" i="3"/>
  <c r="Z52" i="3"/>
  <c r="X52" i="3"/>
  <c r="U52" i="3"/>
  <c r="S52" i="3"/>
  <c r="P52" i="3"/>
  <c r="N52" i="3"/>
  <c r="K52" i="3"/>
  <c r="I52" i="3"/>
  <c r="Z51" i="3"/>
  <c r="X51" i="3"/>
  <c r="U51" i="3"/>
  <c r="S51" i="3"/>
  <c r="P51" i="3"/>
  <c r="N51" i="3"/>
  <c r="K51" i="3"/>
  <c r="I51" i="3"/>
  <c r="Z50" i="3"/>
  <c r="X50" i="3"/>
  <c r="U50" i="3"/>
  <c r="S50" i="3"/>
  <c r="P50" i="3"/>
  <c r="N50" i="3"/>
  <c r="K50" i="3"/>
  <c r="I50" i="3"/>
  <c r="Z49" i="3"/>
  <c r="X49" i="3"/>
  <c r="U49" i="3"/>
  <c r="S49" i="3"/>
  <c r="P49" i="3"/>
  <c r="N49" i="3"/>
  <c r="K49" i="3"/>
  <c r="I49" i="3"/>
  <c r="Z48" i="3"/>
  <c r="X48" i="3"/>
  <c r="U48" i="3"/>
  <c r="S48" i="3"/>
  <c r="P48" i="3"/>
  <c r="N48" i="3"/>
  <c r="K48" i="3"/>
  <c r="I48" i="3"/>
  <c r="Z47" i="3"/>
  <c r="X47" i="3"/>
  <c r="U47" i="3"/>
  <c r="S47" i="3"/>
  <c r="P47" i="3"/>
  <c r="N47" i="3"/>
  <c r="K47" i="3"/>
  <c r="I47" i="3"/>
  <c r="Z46" i="3"/>
  <c r="X46" i="3"/>
  <c r="U46" i="3"/>
  <c r="S46" i="3"/>
  <c r="P46" i="3"/>
  <c r="N46" i="3"/>
  <c r="K46" i="3"/>
  <c r="I46" i="3"/>
  <c r="Z45" i="3"/>
  <c r="X45" i="3"/>
  <c r="U45" i="3"/>
  <c r="S45" i="3"/>
  <c r="P45" i="3"/>
  <c r="N45" i="3"/>
  <c r="K45" i="3"/>
  <c r="I45" i="3"/>
  <c r="Z44" i="3"/>
  <c r="X44" i="3"/>
  <c r="U44" i="3"/>
  <c r="S44" i="3"/>
  <c r="P44" i="3"/>
  <c r="N44" i="3"/>
  <c r="K44" i="3"/>
  <c r="I44" i="3"/>
  <c r="Z43" i="3"/>
  <c r="X43" i="3"/>
  <c r="U43" i="3"/>
  <c r="S43" i="3"/>
  <c r="P43" i="3"/>
  <c r="N43" i="3"/>
  <c r="K43" i="3"/>
  <c r="I43" i="3"/>
  <c r="Z42" i="3"/>
  <c r="X42" i="3"/>
  <c r="U42" i="3"/>
  <c r="S42" i="3"/>
  <c r="P42" i="3"/>
  <c r="N42" i="3"/>
  <c r="K42" i="3"/>
  <c r="I42" i="3"/>
  <c r="Z41" i="3"/>
  <c r="X41" i="3"/>
  <c r="U41" i="3"/>
  <c r="S41" i="3"/>
  <c r="P41" i="3"/>
  <c r="N41" i="3"/>
  <c r="K41" i="3"/>
  <c r="I41" i="3"/>
  <c r="Z40" i="3"/>
  <c r="X40" i="3"/>
  <c r="U40" i="3"/>
  <c r="S40" i="3"/>
  <c r="P40" i="3"/>
  <c r="N40" i="3"/>
  <c r="K40" i="3"/>
  <c r="I40" i="3"/>
  <c r="Z39" i="3"/>
  <c r="X39" i="3"/>
  <c r="U39" i="3"/>
  <c r="S39" i="3"/>
  <c r="P39" i="3"/>
  <c r="N39" i="3"/>
  <c r="K39" i="3"/>
  <c r="I39" i="3"/>
  <c r="Z38" i="3"/>
  <c r="X38" i="3"/>
  <c r="U38" i="3"/>
  <c r="S38" i="3"/>
  <c r="P38" i="3"/>
  <c r="N38" i="3"/>
  <c r="K38" i="3"/>
  <c r="I38" i="3"/>
  <c r="Z37" i="3"/>
  <c r="X37" i="3"/>
  <c r="U37" i="3"/>
  <c r="S37" i="3"/>
  <c r="P37" i="3"/>
  <c r="N37" i="3"/>
  <c r="K37" i="3"/>
  <c r="I37" i="3"/>
  <c r="Z36" i="3"/>
  <c r="X36" i="3"/>
  <c r="U36" i="3"/>
  <c r="S36" i="3"/>
  <c r="P36" i="3"/>
  <c r="N36" i="3"/>
  <c r="K36" i="3"/>
  <c r="I36" i="3"/>
  <c r="Z35" i="3"/>
  <c r="X35" i="3"/>
  <c r="U35" i="3"/>
  <c r="S35" i="3"/>
  <c r="P35" i="3"/>
  <c r="N35" i="3"/>
  <c r="K35" i="3"/>
  <c r="I35" i="3"/>
  <c r="Z34" i="3"/>
  <c r="X34" i="3"/>
  <c r="U34" i="3"/>
  <c r="S34" i="3"/>
  <c r="P34" i="3"/>
  <c r="N34" i="3"/>
  <c r="K34" i="3"/>
  <c r="I34" i="3"/>
  <c r="Z33" i="3"/>
  <c r="X33" i="3"/>
  <c r="U33" i="3"/>
  <c r="S33" i="3"/>
  <c r="P33" i="3"/>
  <c r="N33" i="3"/>
  <c r="K33" i="3"/>
  <c r="I33" i="3"/>
  <c r="Z32" i="3"/>
  <c r="X32" i="3"/>
  <c r="U32" i="3"/>
  <c r="S32" i="3"/>
  <c r="P32" i="3"/>
  <c r="N32" i="3"/>
  <c r="K32" i="3"/>
  <c r="I32" i="3"/>
  <c r="Z31" i="3"/>
  <c r="X31" i="3"/>
  <c r="U31" i="3"/>
  <c r="S31" i="3"/>
  <c r="P31" i="3"/>
  <c r="N31" i="3"/>
  <c r="K31" i="3"/>
  <c r="I31" i="3"/>
  <c r="Z30" i="3"/>
  <c r="X30" i="3"/>
  <c r="U30" i="3"/>
  <c r="S30" i="3"/>
  <c r="P30" i="3"/>
  <c r="N30" i="3"/>
  <c r="K30" i="3"/>
  <c r="I30" i="3"/>
  <c r="Z29" i="3"/>
  <c r="X29" i="3"/>
  <c r="U29" i="3"/>
  <c r="S29" i="3"/>
  <c r="P29" i="3"/>
  <c r="N29" i="3"/>
  <c r="K29" i="3"/>
  <c r="I29" i="3"/>
  <c r="Z28" i="3"/>
  <c r="X28" i="3"/>
  <c r="U28" i="3"/>
  <c r="S28" i="3"/>
  <c r="P28" i="3"/>
  <c r="N28" i="3"/>
  <c r="K28" i="3"/>
  <c r="I28" i="3"/>
  <c r="Z27" i="3"/>
  <c r="X27" i="3"/>
  <c r="U27" i="3"/>
  <c r="S27" i="3"/>
  <c r="P27" i="3"/>
  <c r="N27" i="3"/>
  <c r="K27" i="3"/>
  <c r="I27" i="3"/>
  <c r="Z26" i="3"/>
  <c r="X26" i="3"/>
  <c r="U26" i="3"/>
  <c r="S26" i="3"/>
  <c r="P26" i="3"/>
  <c r="N26" i="3"/>
  <c r="K26" i="3"/>
  <c r="I26" i="3"/>
  <c r="Z25" i="3"/>
  <c r="X25" i="3"/>
  <c r="U25" i="3"/>
  <c r="S25" i="3"/>
  <c r="P25" i="3"/>
  <c r="N25" i="3"/>
  <c r="K25" i="3"/>
  <c r="I25" i="3"/>
  <c r="N11" i="3"/>
  <c r="N12" i="3"/>
  <c r="N13" i="3"/>
  <c r="N14" i="3"/>
  <c r="N15" i="3"/>
  <c r="N16" i="3"/>
  <c r="N17" i="3"/>
  <c r="N18" i="3"/>
  <c r="N19" i="3"/>
  <c r="N20" i="3"/>
  <c r="N21" i="3"/>
  <c r="N22" i="3"/>
  <c r="N23" i="3"/>
  <c r="N24" i="3"/>
  <c r="Z22" i="3"/>
  <c r="Z23" i="3"/>
  <c r="Z24" i="3"/>
  <c r="Z20" i="3"/>
  <c r="Z21" i="3"/>
  <c r="Z17" i="3"/>
  <c r="Z18" i="3"/>
  <c r="Z19" i="3"/>
  <c r="Z14" i="3"/>
  <c r="Z15" i="3"/>
  <c r="Z16" i="3"/>
  <c r="Z11" i="3"/>
  <c r="Z12" i="3"/>
  <c r="Z13" i="3"/>
  <c r="Z10" i="3"/>
  <c r="X11" i="3"/>
  <c r="X12" i="3"/>
  <c r="X13" i="3"/>
  <c r="X14" i="3"/>
  <c r="X15" i="3"/>
  <c r="X16" i="3"/>
  <c r="X17" i="3"/>
  <c r="X18" i="3"/>
  <c r="X19" i="3"/>
  <c r="X20" i="3"/>
  <c r="X21" i="3"/>
  <c r="X22" i="3"/>
  <c r="X23" i="3"/>
  <c r="X24" i="3"/>
  <c r="X10" i="3"/>
  <c r="U11" i="3"/>
  <c r="U12" i="3"/>
  <c r="U13" i="3"/>
  <c r="U14" i="3"/>
  <c r="U15" i="3"/>
  <c r="U16" i="3"/>
  <c r="U17" i="3"/>
  <c r="U18" i="3"/>
  <c r="U19" i="3"/>
  <c r="U20" i="3"/>
  <c r="U21" i="3"/>
  <c r="U22" i="3"/>
  <c r="U23" i="3"/>
  <c r="U24" i="3"/>
  <c r="U10" i="3"/>
  <c r="P11" i="3"/>
  <c r="P12" i="3"/>
  <c r="P13" i="3"/>
  <c r="P14" i="3"/>
  <c r="P15" i="3"/>
  <c r="P16" i="3"/>
  <c r="P17" i="3"/>
  <c r="P18" i="3"/>
  <c r="P19" i="3"/>
  <c r="P20" i="3"/>
  <c r="P21" i="3"/>
  <c r="P22" i="3"/>
  <c r="P23" i="3"/>
  <c r="P24" i="3"/>
  <c r="P10" i="3"/>
  <c r="S14" i="3"/>
  <c r="S11" i="3"/>
  <c r="S12" i="3"/>
  <c r="S13" i="3"/>
  <c r="S15" i="3"/>
  <c r="S16" i="3"/>
  <c r="S17" i="3"/>
  <c r="S18" i="3"/>
  <c r="S19" i="3"/>
  <c r="S20" i="3"/>
  <c r="S21" i="3"/>
  <c r="S22" i="3"/>
  <c r="S23" i="3"/>
  <c r="S24" i="3"/>
  <c r="S10" i="3"/>
  <c r="N10" i="3"/>
  <c r="K11" i="3"/>
  <c r="K12" i="3"/>
  <c r="K13" i="3"/>
  <c r="K14" i="3"/>
  <c r="K15" i="3"/>
  <c r="K16" i="3"/>
  <c r="K17" i="3"/>
  <c r="K18" i="3"/>
  <c r="K19" i="3"/>
  <c r="K20" i="3"/>
  <c r="K21" i="3"/>
  <c r="K22" i="3"/>
  <c r="K23" i="3"/>
  <c r="K24" i="3"/>
  <c r="K10" i="3"/>
  <c r="I11" i="3"/>
  <c r="I12" i="3"/>
  <c r="I13" i="3"/>
  <c r="I14" i="3"/>
  <c r="I15" i="3"/>
  <c r="I16" i="3"/>
  <c r="I17" i="3"/>
  <c r="I18" i="3"/>
  <c r="I19" i="3"/>
  <c r="I20" i="3"/>
  <c r="I21" i="3"/>
  <c r="I22" i="3"/>
  <c r="I23" i="3"/>
  <c r="I24" i="3"/>
  <c r="I10" i="3"/>
</calcChain>
</file>

<file path=xl/comments1.xml><?xml version="1.0" encoding="utf-8"?>
<comments xmlns="http://schemas.openxmlformats.org/spreadsheetml/2006/main">
  <authors>
    <author>CASA</author>
  </authors>
  <commentList>
    <comment ref="T8" authorId="0">
      <text>
        <r>
          <rPr>
            <sz val="10"/>
            <color indexed="81"/>
            <rFont val="Tahoma"/>
            <family val="2"/>
          </rPr>
          <t>Sustentar la razón del incumplimiento del indicador o  en caso contrario cual es el impacto generado</t>
        </r>
      </text>
    </comment>
    <comment ref="Y8" authorId="0">
      <text>
        <r>
          <rPr>
            <sz val="10"/>
            <color indexed="81"/>
            <rFont val="Tahoma"/>
            <family val="2"/>
          </rPr>
          <t>Sustentar la razón del incumplimiento del indicador o  en caso contrario cual es el impacto generado</t>
        </r>
      </text>
    </comment>
  </commentList>
</comments>
</file>

<file path=xl/sharedStrings.xml><?xml version="1.0" encoding="utf-8"?>
<sst xmlns="http://schemas.openxmlformats.org/spreadsheetml/2006/main" count="2172" uniqueCount="1483">
  <si>
    <t>INDICADOR</t>
  </si>
  <si>
    <t>Observaciones</t>
  </si>
  <si>
    <t>META</t>
  </si>
  <si>
    <t>ACTIVIDADES</t>
  </si>
  <si>
    <t>EVIDENCIA</t>
  </si>
  <si>
    <t>Versión: 01</t>
  </si>
  <si>
    <t>DIRECCIONAMIENTO ESTRATEGICO</t>
  </si>
  <si>
    <t>Código: F-DE-PE30-02</t>
  </si>
  <si>
    <t>Fecha Aprobación:
08/06/17</t>
  </si>
  <si>
    <t>Coordinación  de Planeación</t>
  </si>
  <si>
    <t>Presupuesto, Coordinación  de Planeación y Sistemas de Informacion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</si>
  <si>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</si>
  <si>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</si>
  <si>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</si>
  <si>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</si>
  <si>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</si>
  <si>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Grupo de Atención en Salud, Coordinación  de Planeación (infraestructura),Asesor de Direccón</t>
  </si>
  <si>
    <t>Coordinación  de Planeación (infraestructura)</t>
  </si>
  <si>
    <t>Todos los Grupos, subgrupos - Oficina de Planeacion y Sistemas de Informacion</t>
  </si>
  <si>
    <t>Avances esperados y ejecutados en los Informes de Gestion, Planes de Accion. 
Logro de Metas Planteadas 
Mejoramiento de Gestión</t>
  </si>
  <si>
    <t>Revisión de Plan de Acción del año en curso programado con los Miembros del CTSSS, Coordinadores de Grupos, Subgrupos y Dimensiones del PDSP,  Planeación y el Director del IDS</t>
  </si>
  <si>
    <t>Plan de Acción y Acta del CTSSS</t>
  </si>
  <si>
    <t>Revisión de Plan de Inversión con la oficina de presupuesto del IDS y los Coordinadores de Grupos, Subgrupos y Dimensiones del PDSP</t>
  </si>
  <si>
    <t>Actas</t>
  </si>
  <si>
    <t>Elaboración de  plan de Accion  institucional</t>
  </si>
  <si>
    <t>Documento Plan de Accion Revisado y consolidado</t>
  </si>
  <si>
    <t>Elaboración de Informe de Evaluación y Seguimiento trimestralmente del PDD</t>
  </si>
  <si>
    <t>Documento Informe de Gestion Revisado y consolidado</t>
  </si>
  <si>
    <t>Avances esperados y ejecutados en los Informes de Gestion y  Planes la entidad 
Logro de Metas Planteadas 
Mejoramiento de Gestión</t>
  </si>
  <si>
    <t>Revisión metas y porcentajes de ejecucion con respecto a lo programado por el IDS</t>
  </si>
  <si>
    <t>Documento revisado por el Coordinador de Planeacion del IDS</t>
  </si>
  <si>
    <t>Presentación a los Miembros del CTSSS, Asamblea Departamental y al Sr.Gobernador.</t>
  </si>
  <si>
    <t>Documento previamente entregado y Actas</t>
  </si>
  <si>
    <t>Realizar Informe de Rendicion de cuentas anual</t>
  </si>
  <si>
    <t>Infoorme de rendiciòn Presentacion Power Point</t>
  </si>
  <si>
    <t>Avances esperados en el Plan Anticorrupcion, acciones preventivas, correctivas y de mejoramiento.</t>
  </si>
  <si>
    <t>Elaborar el Plan Anticorrupcion de la Entidad</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</si>
  <si>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</si>
  <si>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</si>
  <si>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</si>
  <si>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</si>
  <si>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Plan Decenal de Salud Publica Implementado</t>
  </si>
  <si>
    <t>Actas y Asistencias a las Reuniones</t>
  </si>
  <si>
    <t>Coordinar la implementacion del Plan Decenal de Salud Publica en los Entres Territoriales de comformidad con los lineamientos establecidos.</t>
  </si>
  <si>
    <t>Cumplimiento de la Resolución 2514 de 2012 para la vigencia 2016 - 2017</t>
  </si>
  <si>
    <t>Recibir, analizar, consolidar y presentar al CTSSS los proyectos presentados por las ESEs</t>
  </si>
  <si>
    <t>Plan Bienal de Inversiones de Norte de Santander aprobado por el Ministerio de Salud</t>
  </si>
  <si>
    <t>Cumplimiento de la Resolución 2003 de 2014 para la vigencia 2016</t>
  </si>
  <si>
    <t>Asesorar y verificar el cumplimento del estandar de infraestructura fisica de la Resolución 2003 de 2014</t>
  </si>
  <si>
    <t>Plano revisado y firmado</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</si>
  <si>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</si>
  <si>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seppi.
</t>
  </si>
  <si>
    <t>Fichas MGA
Fichas EBI
Inscirpcion Sistema 
Interno de Radicacion de Proyectos
Radicacion Banco de Proyectos de la Gobernacion</t>
  </si>
  <si>
    <t>N/A</t>
  </si>
  <si>
    <t xml:space="preserve"> (Informe avance PDD / informes de seguimiento planeados en el año)  * 100 </t>
  </si>
  <si>
    <t>(Metas alcanzadas por la entidad para la vigencia/ Total metas planeadas por la entidad en la vigencia) * 100</t>
  </si>
  <si>
    <t>sumatoria de estrategias presentadas para la adopcion del plan Decenal</t>
  </si>
  <si>
    <t>(Número de acciones implementadas/número de acciones propuestas en la estrategia) * 100</t>
  </si>
  <si>
    <t>N° de proyectos con certificacion sectorial / N° proyectos presentados_recibidos para revision)  * 100</t>
  </si>
  <si>
    <t>Sumatoria de proyectos  de inversion del Instituto relacionados en el banco de proyectos</t>
  </si>
  <si>
    <t>Actas de Reuniones y firmas de asistencias</t>
  </si>
  <si>
    <t xml:space="preserve"> 1,   (Numero de  socializaciones realizadas / Numero Socializaciones programadas)  *  100</t>
  </si>
  <si>
    <t>GRUPO, SUBGRUPO O DEPENDENCIA RESPONSABLE</t>
  </si>
  <si>
    <t>Plan de acción institucional revisado</t>
  </si>
  <si>
    <t>Plan de inversión revisado y publicado en la pagina web el 30 de enero</t>
  </si>
  <si>
    <t>Este informe es la ejecución final de la vigencia 2016 correspondiente a la ejecución del Plan de Desarrollo</t>
  </si>
  <si>
    <t>Actividad para ejecutar en el 4to trimestre</t>
  </si>
  <si>
    <t>Se elaborarón los 5 formatos establecidos por la norma</t>
  </si>
  <si>
    <t>Publicado 30 de enero 2017 cumpliendo con la Ley de transparencia</t>
  </si>
  <si>
    <t>El seguimiento del Plan Anticorrupción esta a cargo de la oficina de Control Interno</t>
  </si>
  <si>
    <t>Se ha realizado jornadas de capacitación, asesorias y asistencia tecnica a los Municipios del Departamento y a nivel territorial</t>
  </si>
  <si>
    <t>Se ha brindado asesoría permanentemente según demanda</t>
  </si>
  <si>
    <t>Poryecto "Apoyo al Fortalecimiento de la Dimension de la Autoridad Sanitaria"</t>
  </si>
  <si>
    <t>FORMULA</t>
  </si>
  <si>
    <t>RESULTADO DEL INDICADOR</t>
  </si>
  <si>
    <t>Acumulado trimestre</t>
  </si>
  <si>
    <t xml:space="preserve">NUMERO DE ACTIVIDADES
PROGRAMADAS PARA LA VIGENCIA </t>
  </si>
  <si>
    <t>MONITOREO, SEGUIMIENTO Y EVALUACION DEL PLAN DE ACCION INSTITUCIONAL</t>
  </si>
  <si>
    <r>
      <t xml:space="preserve">Vigencia: </t>
    </r>
    <r>
      <rPr>
        <b/>
        <u/>
        <sz val="14"/>
        <rFont val="Arial"/>
        <family val="2"/>
      </rPr>
      <t>2017</t>
    </r>
  </si>
  <si>
    <t>Según demanda</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</si>
  <si>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</si>
  <si>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</si>
  <si>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</si>
  <si>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</si>
  <si>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</si>
  <si>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</si>
  <si>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</si>
  <si>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</si>
  <si>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</si>
  <si>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</si>
  <si>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</si>
  <si>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</si>
  <si>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</si>
  <si>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</si>
  <si>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0</t>
  </si>
  <si>
    <t>Plan de acción aprobado y publicado en la pagina web el 30 de enero</t>
  </si>
  <si>
    <t>Plan de acción institucional ya revisado en enero</t>
  </si>
  <si>
    <t>Se elaboró informe de gestion PDD 1er trim 2017</t>
  </si>
  <si>
    <t>Esta actividad se cumplio en enero y se publico en la pagina web del ids</t>
  </si>
  <si>
    <t>Se realizaron 3 reuniones con los coordinadores de dependencias en la cual se socializó y se trabajo el Plan Anticorrupcion</t>
  </si>
  <si>
    <t>Esta actividad fue asignada a la Dirección del IDS con la Arq. Olga Bedoya</t>
  </si>
  <si>
    <t>Sistemas de Información</t>
  </si>
  <si>
    <t>Cumplir con los porcentajes de avance para el 2017 establecidos por el nivel nacional</t>
  </si>
  <si>
    <t>Socializar con todas las dependencias los compromisos establecidos en el Plan de Gobierno en Línea</t>
  </si>
  <si>
    <t>Ejecución del Plan de Acción de la Estrategia de Gobierno en Línea de la vigencia 2017</t>
  </si>
  <si>
    <t>Numero de  socializaciones realizadas / Numero Socializaciones programadas  *  100</t>
  </si>
  <si>
    <t>Se elaboró la Matriz de con validaciones para establecer los activos de información e índice de información clasificada y reservada.</t>
  </si>
  <si>
    <t>Prestar apoyo técnico informático para ejecutar las acciones planteadas en el Plan</t>
  </si>
  <si>
    <t>N° de solicitudes atendidas / N° de solicitudes recinbidas  * 100</t>
  </si>
  <si>
    <t>Se ha proporcionado soporte para la matriz de PQRSD y directrices para la actualización del procedimiento para una posible adquisicón de software</t>
  </si>
  <si>
    <t>* Se ha proporcionado soporte para la matriz de PQRSD
* Seguimeinto a los correos electrónicos
* Se creó el procedimiento de trámites y servicios
* Se llevó a cabo el Comité Antitrámites y Gobierno en Línea</t>
  </si>
  <si>
    <t>Dar seguimiento a las acciones que se requieran para dar cumplimiento al Plan.
Conjuntamente con la oficina de control interno, efectuar el seguimiento correspondiente e informar sobre los resultados a la Dirección.</t>
  </si>
  <si>
    <t>Cumplimiento de lineamientos GEL/Total de linemainetos definido por GEL * 100</t>
  </si>
  <si>
    <t xml:space="preserve">Se realizo la plantilla para la recoleccion de los activos de información de la institucion y la información clasificada y reservada. </t>
  </si>
  <si>
    <t>Se dio seguimiento a los compromisos de la Política Editorial y Ley de Transparecia
* Se reportó el incumplimiento ante el Comité Antitrámites y de Gobierno en Línea</t>
  </si>
  <si>
    <t>Implemenación de software</t>
  </si>
  <si>
    <t xml:space="preserve">Socializar software adquiridos
Prestar apoyo técnico en la implementación del software
Dar seguimiento a los ajustes pertinentes del software.
</t>
  </si>
  <si>
    <t>Software adquiridos implementados</t>
  </si>
  <si>
    <t>* Se dio seguimiento a la puesta en marcha de Software SIEP Documental
* Se prestó asesoría sobre la validación de la Circular 012 de la Superitendencia Nacional de Salud
* Seguimiento a los módulos del Software Contable y Adminsitrativo T.N.S.
* Seguimiento a la puesta en marcha del Software de Prestación de Servicios de Salud</t>
  </si>
  <si>
    <t>Actualizacion permanente de la pagina web</t>
  </si>
  <si>
    <t>Dar seguimiento a la política editorial institucional</t>
  </si>
  <si>
    <t>Política Editorial aplicada</t>
  </si>
  <si>
    <t>Publicaciones realizadas/Total de solicitudes de publicación * 100</t>
  </si>
  <si>
    <t>Garantizar el óptimo funcionamiento de las tecnologías de información y comunicación.</t>
  </si>
  <si>
    <t>Implementar el plan de mantenimiento
preventivo y correctivo a los equipos de computo de la Entidad</t>
  </si>
  <si>
    <t>Plan de mantenimiento ejecutado</t>
  </si>
  <si>
    <t>Sumatoria de bienes valorados para mantenimiento</t>
  </si>
  <si>
    <t>Se realizaron ajustes a la propuesta y se debe presentar para aprobación</t>
  </si>
  <si>
    <t>Prestar soporte técnico oportuno y mantener continuidad en los servicios tecnológicos.</t>
  </si>
  <si>
    <t>Formatos diligenciados</t>
  </si>
  <si>
    <t>Solicitudes de servicios  atendidas en el periodo/Total de solicitudes de servicios  * 100</t>
  </si>
  <si>
    <t>* En el trimestre se ejecutaron las pendientes del primer trimestre.
* Las solicitudes incluye soporte sobre los equipos informáticos y de mantenimiento de la infraestructura institucional</t>
  </si>
  <si>
    <t>Aplicar y dar a conoccer las políticas sistemas de información de los recursos hardware y software de la entidad</t>
  </si>
  <si>
    <t>Políticas aplicadas</t>
  </si>
  <si>
    <t xml:space="preserve"> (Tiempo empleado en la formulación / Tiempo programado para la formulación  )  * 100 </t>
  </si>
  <si>
    <t>* Se presentó y se aprobó en el comité Antitrámites y de Gobierno en Línea  las Polìticas de Seguridad Informática
* Se generaron los actos admiinsitrativos</t>
  </si>
  <si>
    <t>Dar continuidad a proyectos de fortalecimiento de tecnologías de la información y comunicaciones</t>
  </si>
  <si>
    <t>Dar continuidad al desarrollo de proyectos de fortalecimiento de las tecnologías de información y comunicaciones que permitan  dar cumplimiento a  la misión institucional.</t>
  </si>
  <si>
    <t>Proyecto de fortalecimiento TIC</t>
  </si>
  <si>
    <t>Se levantó el diagnóstico de la Infraestrutura Tecnológica del Departamento para insumo del proyecto de la Gobernación para el Sistema de Información Unicaficado de Salud - Historia Clínica Electrónica. Igualmente, se ajustó el árbol y objetivos del problema</t>
  </si>
  <si>
    <t>Se encuentra en proceso de revisión el borrador del proyecto propuesto</t>
  </si>
  <si>
    <t>Todas las dependencias</t>
  </si>
  <si>
    <t>Cumplir con los estandares de la Normatividad de la Ley General de Archivo</t>
  </si>
  <si>
    <t>Verificar el cumplimiento de las actividades planeadas para la conservación de documentos del IDS</t>
  </si>
  <si>
    <t>Cronograma de cumplimiento de actividades y documentos</t>
  </si>
  <si>
    <t>(Actividades realizadas para la conservacion documental)/(Total actividades programadas para la conservaion documental) *100</t>
  </si>
  <si>
    <t>Se realizo una jornada de fumigación y de limpieza general del area de archivo</t>
  </si>
  <si>
    <t>1</t>
  </si>
  <si>
    <t xml:space="preserve">Coordinación de Archivo                               </t>
  </si>
  <si>
    <t>Realizar y verificar el cumplimiento al del Plan de Transferencias</t>
  </si>
  <si>
    <t>Cronograma de transferencias documentales
Formato inventario de gestion documental</t>
  </si>
  <si>
    <t>(transferencias documentales realizadas) / (total transferencias documentales programadas) *100</t>
  </si>
  <si>
    <t>Se realizo transfernecias en  salud publica en la linea prioritaria de salud oral</t>
  </si>
  <si>
    <t>Se realizo transfernecias en  salud publica en la oficina de contratación</t>
  </si>
  <si>
    <t>Oficina de Planeacion y Sistemas de Informacion</t>
  </si>
  <si>
    <t xml:space="preserve">Articular elsoftware de correspondencia enviadas y recibidas para el control de los documentos del IDS </t>
  </si>
  <si>
    <t>Software SIEP Documental</t>
  </si>
  <si>
    <t>Actividad a cumplir en el transcurso del año</t>
  </si>
  <si>
    <t>Oficina de Planeacion -Coordinación de Archivo</t>
  </si>
  <si>
    <t>Capacitar al personal de la Institución en la temática de Archivos de Gestión .</t>
  </si>
  <si>
    <t>Cronograma, registro fotografico,Listado de Asistencias y Actas</t>
  </si>
  <si>
    <t xml:space="preserve"> (Numero de capacitaciones realizadas / Numero capacitaciones  programadas)  *  100</t>
  </si>
  <si>
    <t>Se capacitaron: vectores, laboratorio y vigilancia y control en el 1er trim 2017</t>
  </si>
  <si>
    <t>Se realizo una capacitación general a todos los funcionarios del IDS con apoyo del Sena</t>
  </si>
  <si>
    <t>Articular las Tablas de Retención Documental de la entidad con el Listado de Maestro documental del sistema integrado de gestion</t>
  </si>
  <si>
    <t>Tabla de retencion documental articulada al SIG</t>
  </si>
  <si>
    <t xml:space="preserve"> (TRD evidenciadas / listado maestro)  *  100</t>
  </si>
  <si>
    <t>Actas de comité
Solicitudes e informes</t>
  </si>
  <si>
    <t>Se ha realizado las solicitudes del plan de compras de los implementos necesarios para la actualización de la unidad de archivo y correspondencia</t>
  </si>
  <si>
    <t>Se realizo la 1era fase de implementación del proyecto el diagnostico y su necesidad a resolver</t>
  </si>
  <si>
    <t xml:space="preserve">Realizar el Plan Integral de archivo </t>
  </si>
  <si>
    <t xml:space="preserve">Documento Plan PINAR </t>
  </si>
  <si>
    <t>Se realizo el Plan Integral de Archivo y se publico en la pagina web institucional</t>
  </si>
  <si>
    <t>Todos - En coordinacion de Planeacion y Sistemas de Informacion</t>
  </si>
  <si>
    <t>Cumplir con los requisitos de los sistema de calidad y de control armonizados en la NTC-GP 1000:2009</t>
  </si>
  <si>
    <t>Elaborar un cronograma de actividades que contemple: Plan de sensibilizacion sobre la NTC GP 100:2009; Diagnostico inical de los sistemas de calidad y de control; Definir los lineamientos para levantar la documentacion que soporta los sistemas;  Implementar acciones correctivas y preventivas para ajustar el SIG</t>
  </si>
  <si>
    <t>Documento cronograma de actividades vigencia 2017</t>
  </si>
  <si>
    <t>Actividades ejecutadas/ actividades planificadas  * 100</t>
  </si>
  <si>
    <t>El Desarrollo del cronogramja deepende de la activa y efectiva participacion de los funcionarios y/o personas que ejercen funciones publicas para nuestra institucion.</t>
  </si>
  <si>
    <t>Verificar que los documentos de acuerdo al tipo, cumpla con los parametros establecidos en el procedimiento elaboracion de documentos y control de documentos y registros.</t>
  </si>
  <si>
    <t>Solicitudes de  creacion, modificacion y/o eliminacion de documentos revisados por el representante de la alta Direccion.</t>
  </si>
  <si>
    <t>∑tiempos de respuestas solicitudes/
Número de solicitudes recibidas en el trimestre</t>
  </si>
  <si>
    <t>La respuesta oportuna de la solicitudes no es directamente proporcional a la respuesta de aprobacion; lo anterior porque el solicitante es quien planifica el tiempo para realizar ajustes a las observaciones producto de la revision por el representante de la alta direccion.</t>
  </si>
  <si>
    <t>Orientar al personal de la institucion en la actualizacion de los documentos del SIG (procedimientos, formatos, manuales, caractrizacion procesos, etc) en cumplimiento a los requisitos legales</t>
  </si>
  <si>
    <t>Documentos aprobados por la Direccion</t>
  </si>
  <si>
    <t>N° de documentos SIG creados/modificados</t>
  </si>
  <si>
    <t>24 documentos aprobados cumplimieron con el procedimientos control documentos y registros</t>
  </si>
  <si>
    <t>Publicar los procedimientos vigentes en el listado maestro de documentos y listado maestro de registros</t>
  </si>
  <si>
    <t>Listao maestro de documentos y listado maestro de registros actualizado</t>
  </si>
  <si>
    <t>Total procedimientos aprobados publicados</t>
  </si>
  <si>
    <t>Realizar una revision documental de los procedimientos aprobados y vigentes vs las funciones de competencias de las Dependencias, Grupos y subgrupos funcionales.</t>
  </si>
  <si>
    <t>Informe de revision Documental</t>
  </si>
  <si>
    <t>N° procedimientos elaborados y aprobados para cumplir con competencias dependencias, grupos y subgrupos funcionales/Numero de competencias por dependencias, grupos y subgrupos funcionales</t>
  </si>
  <si>
    <t>El documentos se genera con base en los siguiesntes insumos: resultados de auditorías, cambios que podrían afectar al Sistema, recomendaciones para la mejora, cumplimiento de funciones, etc</t>
  </si>
  <si>
    <t>Se elaboró informe de gestion PDD 2do trim 2017</t>
  </si>
  <si>
    <t>Se realizo el CTSSS el día 27 de septiembre en el Hotel Casa Blanca</t>
  </si>
  <si>
    <t>Proyecto "FORTALECIMIENTO DE LA CAPACIDAD DE RESPUESTA DEL SECTOR SALUD FRENTE A URGENCIAS, EMERGENCIAS Y DESASTRES, MEDIANTE ADQUISICION DE 20 AMBULANCIAS TAB Y 1 UNIDAD MOVIL TRANSFUSIONAL
EN EL DEPARTAMENTO NORTE DE SANTANDER"</t>
  </si>
  <si>
    <t>Se esta trabajando en un proyecto de fortalecimiento institucional</t>
  </si>
  <si>
    <t>Se realizo una jornada de fumigación y de limpieza general de toda la institución</t>
  </si>
  <si>
    <t>Se realizaron en la Dirección del IDS y en la oficina de Salud Pública</t>
  </si>
  <si>
    <t>Se iniciaron las visitas a los procesos para incluir los documentos del SIG en las tablas de retención</t>
  </si>
  <si>
    <t>Gestionar la adecuación del archivo central deacuerdo a la normatividad de la ley general de archivo para la preservación y conservación de los documentos</t>
  </si>
  <si>
    <t>*Se recopiló la información y se remitió a la oficina de Jurídica para su revisión y aprobación
* En el Comité Antitrámites y de Gobierno en Línea se propone capacitar para socializar los conceptos y ajustar la información recopilada por cada dependencia, grupo y subgrupo.</t>
  </si>
  <si>
    <t>Se tenía establecido realizar mejoras en los Trámites de la Oficina de Control de Medicamentos, sin embargo, la plataforma SUIT de la Función Pública estuvo sin operar por el mes de septiembre de 2017 por encontrarse en mantenimiento</t>
  </si>
  <si>
    <t>Se presentó y se aprobó en el comité Antitrámites y de Gobierno en Línea la Guía de Mantenimiento Preventivo y Correctivo
* Se generó el acto admiinsitrativo</t>
  </si>
  <si>
    <t>Se socialiazó al personal de la Institución</t>
  </si>
  <si>
    <t>Durante el trimestre quedaron pendiente 4 solicitudes pero se cumplieron con las 2 solicitudes pendientes del trimestre pasado</t>
  </si>
  <si>
    <t>Se diseñaron las Polìticas de Seguridad Informática y se deben presentar para aprobación.</t>
  </si>
  <si>
    <t>Se continúo con la depuración del proyecto SIUS y se inició junto a la Gobernación el levantamiento de información para un proyecto el fortalecimiento de los laboratorios de las IPS.</t>
  </si>
  <si>
    <t>Se elaboró informe de gestion PDD 3ER trim 2017</t>
  </si>
  <si>
    <t>Se revisó las metas informe de gestion PDD 1er trim 2017</t>
  </si>
  <si>
    <t>Se revisó las metas informe de gestion PDD 2do trim 2017</t>
  </si>
  <si>
    <t>Se revisó las metas informe de gestion PDD 3er trim 2017</t>
  </si>
  <si>
    <t>Actividad a realizar en el 3er trimestre</t>
  </si>
  <si>
    <t>Se realizó la rendición de cuentas el día 18 de diciembre y adicional el IDS realizo 2 más en las regionales ocaña y pamplona</t>
  </si>
  <si>
    <t>Poryecto "Fortalecimiento a las competencias de Ley del IDS y del Archivo</t>
  </si>
  <si>
    <t>Liderar el Proceso de adaptación y adopción de los contenidos establecidos en el Plan Decenal de Salud Publica en cada cuatrenio a traves del Plan Territorial de Salud (Departamento y Municipios)</t>
  </si>
  <si>
    <t>Se ha realizado jornadas de capacitación en modalidad de video conferencia MSPS/IDS, asesorias y asistencia tecnica a los Municipios del Departamento y a nivel territorial</t>
  </si>
  <si>
    <t>Se ha realizado jornadas de capacitación, asesorias y asistencia tecnica a los Municipios del Departamento en la modalidad de video conferencias MSPS/IDS y por medios técnològicos  (TICS)  y a nivel territorial reuniones con el equipo técnico territorial del PTS a nivel institucional tanto a los municipios como al Departamento se han emitido informes del monitoreo realizado mediante la plataforma SISPRO</t>
  </si>
  <si>
    <t>Actas y listas de Asistencias a las Reuniones, correos electrónicos convocatorias a videoconferencias MSPS/IDS</t>
  </si>
  <si>
    <t>* De acuerdo a compromiso en el Comité Antritrámites y de GEL se realizó una capacitación conjunta:
1. Activos de Información
2. Información Clasificada y Reservada
3. Gestión Documental
4. Responsabilidad de la supervisión en la Gestión Contractual.
* De acuerdo al cronograma se capacitó en Políticas de Seguridad Informática, Guía de Mantenimiento Preventivo y Correctivo de los equipos informáticos y Procedimiento de Soporte técnico de los sistemas de información</t>
  </si>
  <si>
    <t>* De acuerdo al cronograma se capacitó en la Política Editorial Institucional y el respectivo procedimiento de Publicación en Página Web</t>
  </si>
  <si>
    <t>En Diciembre de 2017 se habilita nuevamente la paltaforma SUIT y se procede a plantear las mejoras planteadas en la racionalización de trámites de la ofician de Control de Medicamentos. Queda pendiente la respuesta por parte de la Función Pública</t>
  </si>
  <si>
    <t>Se efectuó seguimiento al cumplmiento de la Ley 1712 de 2014 y Decreto 103 de 2015 basados en la Matriz de Seguimiento de la Procuraduría General de la Nación y se inició seguimiento a los grupos, subgrupos y dependencias responsables</t>
  </si>
  <si>
    <t>* Se dio seguimiento a los compromisos de la Política Editorial y Ley de Transparecia
* Se reportó el avance de los comproomisos ante el Comité Antitrámites y de Gobierno en Línea</t>
  </si>
  <si>
    <t>* Se establece compromisos para continuar con la implementación del Software SIEP Documental
* Seguimiento a los módulos del Software Contable y Adminsitrativo T.N.S.</t>
  </si>
  <si>
    <t>* Se dio seguimiento al cumplimiento al cargue de la información en la plataforma SIA OBSERVA
* Se da seguimiento a las observaciones presentadas del Software SIEP Documental
* Seguimiento a los módulos del Software Contable y Adminsitrativo T.N.S.</t>
  </si>
  <si>
    <t>Durante el año 2017 se atendieron 184 solicitudes de publicaciones; igualmente se actualizó el procedimiento de publicación ante el Sistema Integrado de Gestión de la Entidad</t>
  </si>
  <si>
    <t>Durante las actividades de Servicio Interno se indica a los usuarios sobre la aplicabilidad de la Guía de mantenimiento preventivo y correctivo</t>
  </si>
  <si>
    <t>* Durante el año 2017 se atendieron 716 solicitudes de servicio interno
* Las solicitudes incluye soporte sobre los equipos informáticos y de mantenimiento de la infraestructura institucional</t>
  </si>
  <si>
    <t>Durante las actividades de Servicio Interno se indica a los usuarios sobre la aplicabilidad de la Política de Seguridad Informática</t>
  </si>
  <si>
    <t>Se encuentra a la espera de la aprobación de los proyectos</t>
  </si>
  <si>
    <t>Se realizo transfernecias en  en la oficina de contratación</t>
  </si>
  <si>
    <t>Se realizaron en la oficina de presupuesto y prestación de servicios</t>
  </si>
  <si>
    <t>Se realizo la actiualizacion de las TRD por cada grupo y dependencia del IDS pero esta en proceso de aprobación</t>
  </si>
  <si>
    <t>Se elaboro el proyecto y se radico en la Gobernación en el mes de Diciembre de 2017</t>
  </si>
  <si>
    <t>Oficina de Control Interno</t>
  </si>
  <si>
    <t>1. Un  seguimiento a los mapas
de riesgos de los diferentes proceso del IDS, de acuerdo al Plan Anual de Auditorias
2. Realizar cuatro evaluaciones de manera cuatrimestral al mapa de riesgos de Corrupción
de la entidad</t>
  </si>
  <si>
    <t>1. Realizar seguimiento a los mapas
de riesgos de los diferentes proceso del IDS, de acuerdo al Plan Anual de Auditorias
2. Realizar la evaluación y
seguimeinto al mapa de riesgos de Corrupción
de la entidad</t>
  </si>
  <si>
    <t>1. Número de mapas de riesgo por proceso, evaluados
2. Cuatro evaluaciones del Mapa de Riesgos de Corrupción.</t>
  </si>
  <si>
    <t>Número de mapas de riesgo evaluados/Total Mapas de riesgo de la entidad</t>
  </si>
  <si>
    <t>según demanda</t>
  </si>
  <si>
    <t xml:space="preserve"> </t>
  </si>
  <si>
    <t>Esta actividad se encuentra programada para realizar en el cuarto trimestre de 2017, según plan de auditorias.</t>
  </si>
  <si>
    <t>3</t>
  </si>
  <si>
    <t>Se evaluaron los riesgos de las  siguientes dependencias: Oficina Control Interno - Prestación de Servicios de Salud - Vigilancia y Control - Recursos Humanos - PAI - Control de medicamenos - control de vectores - Atención en salud - PLANEACIÓN - sac</t>
  </si>
  <si>
    <t>Oficina Control Interno de Gestión</t>
  </si>
  <si>
    <t>Ejecutar en un 100% el Plan de Auditorias Formulado</t>
  </si>
  <si>
    <t>A más tardar el 10 de marzo se formulará el Plan de Auditorias, el cual se llevará a Comité de Control Interno para su aprobación.</t>
  </si>
  <si>
    <t>Número de Auditorias realizadas/Número de Auditorias proyectadas</t>
  </si>
  <si>
    <t>1 plan de auditoria formulado</t>
  </si>
  <si>
    <t>El Plan de Auditorias se formuló al inicio de la vigencia.</t>
  </si>
  <si>
    <t>El Plan de Auditorias se formuló al inicio de la vigencia, el cual fue aprobado por el Comité de Control Interno</t>
  </si>
  <si>
    <t>Desarrollar el Plan de Auditorias durante toda la vigencia.</t>
  </si>
  <si>
    <t>Número de auditorias desarrolladas/número de auditorias programadas</t>
  </si>
  <si>
    <t>11 Auditorias realizadas:
1.Evaluación Plan Anticorrupción
2.Eval.PQR 2o semestre
3.Informe de Gestión por Dependencias
4.Eval.Plan de Mejoramiento Contraloría Gral de la República.
5.Eval.Control Interno Contable vigencia 2016.
6.Informe Ejecutivo Anual de Control Interno.
7.Informe Pormenorizado de Control Interno.
8.Eval.Plan Mejoramiento Contraloría General del Departamento.
9.Auditoria Contrato 032/2016 Ladmedis.
10.Auditoria Control Interno Contable-NICSP
11.Informe Derechos de Autor 2016</t>
  </si>
  <si>
    <t>Se realizaron 8 auditorías y/o seguimientos :
12. Primer seguimiento a la ejecución del Plan Anticorrupción y de Atención al Ciudadano, periodo enero – abril 2017
13. Seguimiento al Plan de Mejoramiento suscrito ante la Superintendencia Nacional de salud (periodo noviembre 2016-enero 2017)
14. Auditoría al Proceso de ejecución presupuestal
15. Auditoría al proceso de prestación de Servicios de Salud
16. Evaluación aplicación Normas de Gestión Documental, en lo relacionado a la gestión de correspondencia.
17. Auditoria al procedimiento contractual del Subgrupo de Prestación de Servicios de Salud
18. Auditoría al proceso contable y financiero de la entidad, en lo relacionado al manejo de las cajas menores.
19. Seguimiento a Plan de Mejoramiento suscrito ante la Superintendencia Nacional de salud (periodo febrero - mayo 2017).</t>
  </si>
  <si>
    <t>10</t>
  </si>
  <si>
    <t xml:space="preserve">Se realizaron 10 auditorías y/o seguimientos :
20.Evaluación cumplimiento Ley de Transparencia.
21.Seguimiento plan de mejoramiento suscrito ante el INVIMA.
22.Evaluación gestión de liquidación de contratos
23.Evaluación II Plan Anticorrupción.
24.Auditoría al Trámite de PQR y Denuncias, I semestre 2017.  
25.Seguimiento al saneamiento de las cuentas por pagar de prestación de servicios de salud.
26.Auditoría al proceso contractual celebrado en el Subgrupo de Salud Pública.
27.Auditoría al proceso contractual celebrado en Recursos Físicos.
28. Auditoría al proceso contractual celebrado en el Grupo de Talento Humano.
29.Auditoría al cumplimiento de la Acción de Repetición.
</t>
  </si>
  <si>
    <t>11</t>
  </si>
  <si>
    <t xml:space="preserve">Se efectuaron en este trimestre  7auditorias.
30.Evaluación a la política de comunicación
31.Saneamiento de cartera – cuentas por pagar de servicios de salud
32.Evaluacion convenio 609 del 30 de mayo de 2017 
33.Seguimiento a compromisos de mejora(3 octubre de 2017) …8 de nov
34.Auditoria a la gestión documental
35.Seguimiento al cronograma implementación NICSP
36.Evaluación Mapas de Riesgo
</t>
  </si>
  <si>
    <t>Elaborar el Informe Ejecutivo Anual de Control Interno vigencia 2016 y presentarlo  al Director, antes del 28 de febrero, de acuerdo a las directrices del Departamento Administrativo de la Función Pública.</t>
  </si>
  <si>
    <t>Elaboración y presentación del Informe Ejecutivo Anual de Control Interno, a+C15 través del aplicativo dispuesto por el Departamento Administrativo de la Función Pública.</t>
  </si>
  <si>
    <t>1 informe</t>
  </si>
  <si>
    <t>Este informe se presentan anualmente y se elaboran a más tardar el 28 de febrero de cada vigencia.</t>
  </si>
  <si>
    <t>. Realizar evaluación al sistema
de control interno
contable y registrarlo a mas tardar el 28 de febrero  en el Sistema Chip de la Contaduría General de la Nación.</t>
  </si>
  <si>
    <t xml:space="preserve">Efectuar la evaluación al  sistema
de control interno contable, con base en las directrices emitidas por la Contaduría General de la Nación. </t>
  </si>
  <si>
    <t>Este informe se presentan anualmente y se elaboran a más tardar el 28 de febrero de cada vigencia</t>
  </si>
  <si>
    <t>Elaboración de Tres informes pormenorizados  al año: de periodo cuatrimestral.</t>
  </si>
  <si>
    <t>Elaboración,  Presentación al Director y publicado en la Web de la entidad, del Informe Pormenorizado (cuatrimestral) de Control Interno conforme a la Ley 1474 de 2011.</t>
  </si>
  <si>
    <t>3 Informes pormenorizados</t>
  </si>
  <si>
    <t>Número de informes elaborados/3 informes</t>
  </si>
  <si>
    <t>Se emitió el Informe pormenorizado periodo noviembre 2016  a febrero 2017, el cual se encuentra publicado en la web institucional.</t>
  </si>
  <si>
    <t>Se evaluó y publicó el Informe pormenorizado periodo marzo a junio de 2017, el cual se encuentra publicado en la web institucional.</t>
  </si>
  <si>
    <t xml:space="preserve">El tercer informe se elabora en el mes de noviembre </t>
  </si>
  <si>
    <t>Se elaboró el informe y se presentó al despacho del Director y se publicó en la web institucional</t>
  </si>
  <si>
    <t xml:space="preserve">Realizar
evaluación anual a la
Gestión por
Dependencias
</t>
  </si>
  <si>
    <t>Realizar la evaluación a la gestión
2016 del IDS, teniendo en cuenta los resultados alcanzados, los indicadores, los informes de gestión y los reportes entregados por la Coordinación de de Planeación.</t>
  </si>
  <si>
    <t>Informe de evaluación de gestión por dependencias presentado a la Dirección.</t>
  </si>
  <si>
    <t>Este informe se elabora en los meses de enero y febrero</t>
  </si>
  <si>
    <t xml:space="preserve">Seguimiento al Plan de Mejoramiento suscritos ante la Contraloría General de la República, en el mes de enero y julio </t>
  </si>
  <si>
    <t>Efectuar seguimiento al plan de mejoramiento suscrito ante la Contraloría General de la República, y  presentarlo a la Dirección para ser enviado a la Gobernación a fin de que se registre en el SIRECI.</t>
  </si>
  <si>
    <t>Dos evaluaciones del plan de mejoramiento en las fechas indicadas</t>
  </si>
  <si>
    <t>2 informes</t>
  </si>
  <si>
    <t>La evaluación de los Planes de Mejoramiento suscritos ante la CGR se elaboran en los meses de enero y julio de 2017</t>
  </si>
  <si>
    <t>Se efectuó la segunda evaluación con corte a julio de 2017</t>
  </si>
  <si>
    <t>Seguimiento al Plan de Mejoramiento suscritos ante la Contraloría General del Departamento, en el mes de marzo y septiembre de 2017</t>
  </si>
  <si>
    <t xml:space="preserve">Efectuar seguimiento al plan de mejoramiento suscrito ante la Contraloría General del Departamento, </t>
  </si>
  <si>
    <t>La evaluación de los Planes de Mejoramiento suscritos ante la CGD se elaboran en los meses de marzo y septiembre</t>
  </si>
  <si>
    <t>Se efectuó la segunda evaluación con corte a septiembre de 2017</t>
  </si>
  <si>
    <t>Seguimiento al Plan de Mejoramiento suscrito ante la Superintendencia Nacional de Salud, con periodicidad trimestral</t>
  </si>
  <si>
    <t>Efectuar evaluación trimestral al Plan de Mejoramiento suscrito ante la Superintendencia Nacional de Salud, con periodicidad trimestral, y remitirlo a la Supersalud.</t>
  </si>
  <si>
    <t>Cuatro evaluaciones</t>
  </si>
  <si>
    <t>4 informes</t>
  </si>
  <si>
    <t>Se evaluó y se emitió informe en el mes de febrero, correspondiente al periodo diciembre- febrero. A partir de la fecha, y conforme a las  directrices de la Supersalud, se debe efectuar el seguimiento al Plan de Mejoramiento cuatrimestralmente, por lo tanto se realizarán tres (3) seguimientos en la vigencia.</t>
  </si>
  <si>
    <t>Se evaluó el periodo marzo a junio, enviando el respectivo informe a la Supersalud.
Conforme a las nuevas directrices de la Supersalud, se debe efectuar el seguimiento al Plan de Mejoramiento trimestralmente, por lo tanto se realizarán tres (3) seguimientos en la vigencia.</t>
  </si>
  <si>
    <t>Se evaluó el periodo de julio a septiembre de 2017</t>
  </si>
  <si>
    <t>Se efectuó evaluación con conte a 31 de diciembre de 2017</t>
  </si>
  <si>
    <t>Realizar el Informe de manera semestral sobre la evaluación al proceso de Quejas, Reclamos y Denuncias.</t>
  </si>
  <si>
    <t>Efectuar la evaluación semestral sobre el proceso de quejas, reclamos y denuncias, en cumplimiento de la Ley Anticorrupción.</t>
  </si>
  <si>
    <t>2 evaluaciones</t>
  </si>
  <si>
    <t>2 Informes</t>
  </si>
  <si>
    <t>Se efectuó evaluación  del segundo semestre de 2016,  se emitió el correspondiente informe y se encuentra publicado en la web institucional. Esta actividad se realizó en el primer trimestre</t>
  </si>
  <si>
    <t xml:space="preserve">la evaluación del primer semestre  de 2017se realiza en el mes de julio. </t>
  </si>
  <si>
    <t>En el mes de julio se efectuó evaluación a las PQR correspondientes al primer semestre de 2017</t>
  </si>
  <si>
    <t xml:space="preserve"> Realizar
seguimiento al
cumplimiento de metas
del Plan Anticorrupción
y de Atención a la
Ciudadanía, con periodicidad cuatrimestral.
</t>
  </si>
  <si>
    <t>Efectuar seguimiento cada cuatro meses al Plan Anticorrupción y de Atención al Ciudadano.</t>
  </si>
  <si>
    <t>3 evaluaciones</t>
  </si>
  <si>
    <t>3 informes</t>
  </si>
  <si>
    <t>Se efectuó evaluación con corte a 31 de diciembre de 2016 y se publicó en la web institucional.</t>
  </si>
  <si>
    <t>Se efectuó evaluación con corte a 30 de  abril de 2017 y se publicó en la web institucional.</t>
  </si>
  <si>
    <t>Se efectuó evaluación con corte a 30 de  agosto de 2017 y se publicó en la web institucional.</t>
  </si>
  <si>
    <t>Organizar  reuniones  trimestrales con el Comité de Control Interno Institucional, o a través del Comité Directivo que lo conforman los mismos integrantes.</t>
  </si>
  <si>
    <t xml:space="preserve">1. Incentivar el trabajo de mejoramiento continuo a través del Comité de Control Interno o Directivo.
2. Apoyar el trabajo del Equipo MECI para el mejoramiento y mantenimiento del sistema
</t>
  </si>
  <si>
    <t>4 reuniones</t>
  </si>
  <si>
    <t>En el primer trimestre no se llevó a cabo la reunión de Comité de Control Interno</t>
  </si>
  <si>
    <t>Se efectuó reunión de Comité de Control Interno el día 15 de mayo de 2017</t>
  </si>
  <si>
    <t>Se aplazó la reunión de Comité de Control Interno para el día 13 de octubre de 2017</t>
  </si>
  <si>
    <t>Se efectuaron tres (3) reuniones de Comité Directivo en las siguientes fechas, de las cuales se emitieron las respectivas actas: 13 de octubre - 15 de noviembre -13 de diciembre</t>
  </si>
  <si>
    <t>Identificar los procesos que presentan debilidades y que requieren mejoras.</t>
  </si>
  <si>
    <t>1.Identificar los procesos que presentan debilidadesy que requieren mejoras, como resultado del análisis de los
informes de auditoría: Internas y Externas.
2. Asignación del funcionario para
brindar el servicio
3.Documentar la Asesoría</t>
  </si>
  <si>
    <t>Planes de Mejoramiento asesorados/ Informes de Auditoria con Hallazgos.</t>
  </si>
  <si>
    <t>Número de Planes de Mejoramiento suscritos/5</t>
  </si>
  <si>
    <t>En el primer trimestre se hizo la identificación del subproceso de prestación de servicios de salud y Atención al Ciudadano, para la realización de Plan de Mejormaiento,</t>
  </si>
  <si>
    <t>En el segundo trimestre se hizo la identificación del  manejo de cajas mejores, para la formulación de Plan de Mejormaiento.</t>
  </si>
  <si>
    <t>2</t>
  </si>
  <si>
    <t>Se formularon los planes de mejoramiento de Gestión Documental y Salud Pública</t>
  </si>
  <si>
    <t xml:space="preserve"> Realizar
actividades tendientes
al fortalecimiento de la
cultura de autocontrol
en los servidores
públicos</t>
  </si>
  <si>
    <t xml:space="preserve">Elaboración y Socialización
mensual del Boletín Interno de fomento a
la cultura del autocontrol. </t>
  </si>
  <si>
    <t xml:space="preserve">
9 Boletines informativos</t>
  </si>
  <si>
    <t>Número de boletines emitidos/9</t>
  </si>
  <si>
    <t>En este primer trimestre se han emitido 4 boletines:
1.Marzo 3: Autocontrol, como lo podemos lograr.
3.Marzo 17: Factores negativos organizacionales que afectan el autocontrol.
3.Marzo 24: Reglas de Convivencia para el Autocontrol.
4.Que es cultura del Autocontrol.</t>
  </si>
  <si>
    <t>En el segundo trimestre se publicaron los siguientes boletines:
5.Herramientas institucionales de Autocontrol
6,Como implementar el autocontrol
7.Valores que facilitan la cultura del autocontrol.</t>
  </si>
  <si>
    <t>En este periodo se publicaron los siguientes boletines de autocontrol:
8.Cómo implementar el Autocontrol
9.Herramientas institucionales de Autocontrol
10.Cómo mejorar el clima laboral
11.Video La Carreta - trabajando en equipo</t>
  </si>
  <si>
    <t>Dar respuesta oportuna a los requerimientos efectuados por los entes de control.</t>
  </si>
  <si>
    <t>Acompañamiento en la atención de requerimientos y verificación de la oportunidad en las respuestas de los mismos.
Coordinación para la presentación y elaboración de los Planes de Mejoramiento.</t>
  </si>
  <si>
    <t>Número de requerimientos respondidos oportunamente</t>
  </si>
  <si>
    <t>Número de requerimientos respondidos/Número de requerimientos informados a Control Interno</t>
  </si>
  <si>
    <t>83 seguimientos a requirimientos que se respondieron oportunamente.
La Oficina de Control Interno ha efectuado seguimiento a las respuestas a entidades de control, siempre que esta oficina ha tenido conocimiento, como son:  80 informes periódicos -Y se ha atendido a la Comisión de Auditoría de la Contraloría General de la República a los recursos SGP - Como también información solicitada por dos veedurías.</t>
  </si>
  <si>
    <t>La Oficina de Control Interno ha efectuado seguimiento a las respuestas a entidades de control, siempre que esta oficina ha tenido conocimiento, como son: 177 informes periódicos del  los meses de abril a junio -Y se efectuaron seguimiento a los requerimientos permanentes de las entidades de control y veedores.</t>
  </si>
  <si>
    <t>25</t>
  </si>
  <si>
    <t>Se efectuaron 25 seguimientos a requerimientos efectuados por las entidades de control.</t>
  </si>
  <si>
    <t>Se efectuaron los seguimientos requeridos e informados</t>
  </si>
  <si>
    <t>Técnico, Auxiliar y Coordinador Grupo Recursos Humanos</t>
  </si>
  <si>
    <t>Lograr el 100% de
las actividades
planeadas con
eficiencia y
oportunidad.</t>
  </si>
  <si>
    <t>Actos administrativos de vinculación de personal al IDS previa revision de requisitos minimos establecidos en el Manual de Funciones y Competencias Laborales vigente y elaboracion de Resoluciones de traslados y encargos etc.</t>
  </si>
  <si>
    <t>No. de Resolución de Nombramientos por No. de Posesion del Personal</t>
  </si>
  <si>
    <t>Sumatoria de actos administrativos de posesiones o encargos de personal</t>
  </si>
  <si>
    <t>SEGÚN DEMANDA</t>
  </si>
  <si>
    <t>Coordinador Grupo Recursos Humanos</t>
  </si>
  <si>
    <t>Realizar inducción al personal vinculado.</t>
  </si>
  <si>
    <t>No. de induccion realizadas por No. de personas vinculadas</t>
  </si>
  <si>
    <t>(No. de inducciones realizadas a personal vinculado/ Total personal vinculado )*100</t>
  </si>
  <si>
    <t>Coordinador Grupo Recursos Humanos- Auxiliar Administrativo</t>
  </si>
  <si>
    <t>Gestión y seguimiento mediante circular y avisos en cada sede de la entidad  de la evaluación del desempeño laboral de los funcionarios inscritos en carrera.</t>
  </si>
  <si>
    <t>No. Funcionarios evaluados por el total de funcionarios.</t>
  </si>
  <si>
    <t>(No. de evaluaciones realizadas/ Total personal sujeto a evaluación )*100</t>
  </si>
  <si>
    <t>91 FUNCIONARIOS INFORMADOS 91 FUNCIONARIOS EVALUADOS</t>
  </si>
  <si>
    <t>91</t>
  </si>
  <si>
    <t>Profesional Recursos Humanos</t>
  </si>
  <si>
    <t>Desarrollo de los Procesos internos que requieren los Profesionales para obtener la autorizacion del ejercercio de su profesión.</t>
  </si>
  <si>
    <t>Coordinación  del proceso para el  sorteo de profesionales Servicio Social Obligatorio.</t>
  </si>
  <si>
    <t xml:space="preserve">No. de Plazas sorteo por No. Profesionales Inscritos </t>
  </si>
  <si>
    <t>(No. de plazas sorteadas/ Total profesionales inscritos por sorteo de plazas )*100</t>
  </si>
  <si>
    <t>51 PLAZAS SORTEADAS POR 122 PROFESIONALES INSCRITOS</t>
  </si>
  <si>
    <t>46 PLAZAS SORTEADAS POR 78 PROFESIONALES INSCRITOS Y 26 ASIGNADOS</t>
  </si>
  <si>
    <t>46 PLAZAS SORTEADAS POR 78 PROFESIONALES INSCRITOS</t>
  </si>
  <si>
    <t>Auxiliares Administrativos - Profesional Recursos Humanos</t>
  </si>
  <si>
    <t>Registro e inscripción de los profesionales, tecnicos y asistenciales de Area de Salud y reporte de los mismos mensualmente al Ministerio de Salud y Protección Social.</t>
  </si>
  <si>
    <t>No. de registros e inscripciones realizados.</t>
  </si>
  <si>
    <t xml:space="preserve">529 REGISTROS SOLICITADOS POR 529 REGISTROS AUTORIZADOS </t>
  </si>
  <si>
    <t>345</t>
  </si>
  <si>
    <t>345 REGISTROS SOLICITADOS POR 345 REGISTROS AUTORIZADOS</t>
  </si>
  <si>
    <t>459</t>
  </si>
  <si>
    <t>459 REGISTROS SOLICITADOS POR 459 REGISTROS AUTORIZADOS</t>
  </si>
  <si>
    <t>Comité Servicio Social Obligatorio</t>
  </si>
  <si>
    <t xml:space="preserve">Participar mensualmente en las reuniones del Comité de Servicio Social Obligatorio y proponer acciones a seguir según el caso allegado. </t>
  </si>
  <si>
    <t>No. de casos allegados sobre numeros de casos resueltos</t>
  </si>
  <si>
    <t>21 CASOS ALLEGADOS POR 21 CASOS RESUELTOS</t>
  </si>
  <si>
    <t>12 CASOS ALLEGADOS POR 12 CASOS RESUELTOS</t>
  </si>
  <si>
    <t>24 CASOS ALLEGADOS POR 24 CASOS RESUELTOS</t>
  </si>
  <si>
    <t>7 CASOS ALLEGADOS POR 7 CASOS RESUELTOS</t>
  </si>
  <si>
    <t>Profesional Especializado salud Ocupacional - coordinador Recursos Humanos</t>
  </si>
  <si>
    <t>Ejecutar en la vigencia la totalidad de las actividades programadas</t>
  </si>
  <si>
    <t>Pausas activas y actividad fisica, jornadas de salud, bailoterapia, examenes ocupacionales, capacitaciones para estilo de vida saludable (antiestres, manejo de elementos de protecciion y seguridad vial, etc).</t>
  </si>
  <si>
    <t>No. de actividades programadas por No. Actividades desarrolladas</t>
  </si>
  <si>
    <t>(No. de actividades desarrolladas Total actividades programadas )*100</t>
  </si>
  <si>
    <t>2 ACTIVIDADES PROGRAMADAS POR 2 ACTIVIDADES DESARROLLADAS</t>
  </si>
  <si>
    <t>5 ACTIVIDADES PROGRAMADAS POR 5ACTIVIDADES DESARROLLADAS</t>
  </si>
  <si>
    <t>42</t>
  </si>
  <si>
    <t>42 ACTIVIDADES PROGRAMADAS POR 42 ACTIVIDADES DESARROLLADAS</t>
  </si>
  <si>
    <t>5</t>
  </si>
  <si>
    <t>5 ACTIVIDADES PROGRAMADAS POR 5 ACTIVIDADES DESARROLLADAS</t>
  </si>
  <si>
    <t>Auxiliar Recursos Humanos</t>
  </si>
  <si>
    <t>Elaborar y entregar con oportunidad los actos administrativos relacionados con radioproteccion</t>
  </si>
  <si>
    <t>Elaboracion de Resoluciones y expedicion de carnets de radioprotección</t>
  </si>
  <si>
    <t>No. de Licencias solicitadas por No de Licencias autorizadas</t>
  </si>
  <si>
    <t>(No. de Licencias autorizadas Total licencias solicitadas )*100</t>
  </si>
  <si>
    <t xml:space="preserve">43 LICENCIAS SOLICITADAS POR 43 LICENCIAS AUTORIZADAS </t>
  </si>
  <si>
    <t xml:space="preserve">49 LICENCIAS SOLICITADAS POR 49 LICENCIAS AUTORIZADAS </t>
  </si>
  <si>
    <t>32</t>
  </si>
  <si>
    <t xml:space="preserve">32 LICENCIAS SOLICITADAS POR 32 LICENCIAS AUTORIZADAS </t>
  </si>
  <si>
    <t>7</t>
  </si>
  <si>
    <t xml:space="preserve">7 LICENCIAS SOLICITADAS POR 7 LICENCIAS AUTORIZADAS </t>
  </si>
  <si>
    <t>Profesionales de Recurso Humano</t>
  </si>
  <si>
    <t>Revisar y prestar asistencia tecnica al 100% de las ESE</t>
  </si>
  <si>
    <t>Revisar y viabilizar la información con oportunidad, teniendo en cuenta la ejecucion de los presupuestal trimestral y en el anual ademas cruzar informacion con pla de cargos, planta de personal y nomina del mes de diciembre del año a revisar</t>
  </si>
  <si>
    <t>No. de informes presentados sobre numero de informes viabilizados</t>
  </si>
  <si>
    <t>(No. de infromes verificados en plataforma /  Total informes presentados )*100</t>
  </si>
  <si>
    <t xml:space="preserve">INFORMES PRESENTADOS POR LOS HOSPITALES REGIONALES DE NORTE DE SANTANDER POR LA TOTALIDAD DE INFORMES VALIDADOS </t>
  </si>
  <si>
    <t>16</t>
  </si>
  <si>
    <t>JURIDICA</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</si>
  <si>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</si>
  <si>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</si>
  <si>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</si>
  <si>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 DE ACOMPAÑAMIENTOS EN LAS JUNTAS DIRECTIVAS DEL IDS</t>
  </si>
  <si>
    <t>SE HAN REALIZADO DOS JUNTAS DIRECTIVAS DENTRO DEL PRIMER TRIMESTRE</t>
  </si>
  <si>
    <t>100%</t>
  </si>
  <si>
    <t>1.2.1.  Acompañamiento y participación en las Juntas directivas de las E.S.Es. del Dpto.</t>
  </si>
  <si>
    <t>1.2.  Numero Juntas Directivas ESEs con acompañamiento de la oficina jurídica / número de Juntas Directivas de ESE,s que requieran acompañamiento de la Oficina Jurídica</t>
  </si>
  <si>
    <t>SE REALIZA SEGÚN LA DISPONIBILIDAD SOLICITADA POR EL DIRECTOR DEL IDS</t>
  </si>
  <si>
    <t>SE REALIZA SEGÚN LA DISPONIBILIDAD REQUERIDA POR EL DIRECTOR DEL IDS</t>
  </si>
  <si>
    <t>1.3.1. Acompañamiento y participación en   Comité Directivo  y demás Comités del IDS.</t>
  </si>
  <si>
    <t>1.3.  Numero de comités directivos con participación de la oficina / número total de comités</t>
  </si>
  <si>
    <t># DE ACOMPAÑAMIENTOS EN EL COMITÉ DIRECTIVO  DEL IDS</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</si>
  <si>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</si>
  <si>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</si>
  <si>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</si>
  <si>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NUMERO DE ACTOS ADMINISTRATIVOS DE LA OFICINA JURIDICA Y CONTROL INTERNO DISCIPLINARIO Y EL DESPACHO</t>
  </si>
  <si>
    <t>SE REALIZAN ACTOS ADMINISTRATIVOS POR EVENTO</t>
  </si>
  <si>
    <t>9</t>
  </si>
  <si>
    <t>3. Emitir conceptos jurídicos</t>
  </si>
  <si>
    <t>3.1.1. Atender con diligencia la solicitud de conceptos jurídicos solicitados por la Dirección del Instituto.</t>
  </si>
  <si>
    <t>3.1. Núm. de conceptos jurídicos  presentados/ Núm. de conceptos solicitados por la Dirección</t>
  </si>
  <si>
    <t>NUMERO DE CONCEPTOS SOLICITADOS A LA OFICINA JURIDICA</t>
  </si>
  <si>
    <t>SE REALIZA SEGÚN LA SOLICITUD REALIZADA POR EL DIRECTOR DEL IDS</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</si>
  <si>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</si>
  <si>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</si>
  <si>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</si>
  <si>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 DE RESPUESTAS OPORTUNAS A LOS DP / TOTAL DP RECIBIDAS EN EL PERIODO X 100)</t>
  </si>
  <si>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</si>
  <si>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</si>
  <si>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</si>
  <si>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 xml:space="preserve">NUMERO DE PROCESOS </t>
  </si>
  <si>
    <t>SE ALIMENTA LA BASE DE DATOS CONFORME A LOS PROCESOS QUE HAN SIDO NOTIFICADOS A LA INSTITUCION</t>
  </si>
  <si>
    <t>4</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</si>
  <si>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</si>
  <si>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</si>
  <si>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</si>
  <si>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NUMERO DE DEMANDAS CONTESTADAS OPORTUNAMENTE / TOTAL DE DEMANDAS X 100</t>
  </si>
  <si>
    <t xml:space="preserve">SE CONTESTAN LAS DEMANDAS EN LAS QUE EL IDS HA SIDO VINCULADO CONFORME A LOS TERMINOS ESTABLECIDOS EN LA NORMA </t>
  </si>
  <si>
    <t>2.1.2. Asignar el abogado que llevará el proceso</t>
  </si>
  <si>
    <t>NUMERO DE DEMANDAS ASIGANDAS/ NUMERO DE DEMANDAS CONTESTADAS X 100</t>
  </si>
  <si>
    <t>SE SOLICITA A DIRECCION PRIORIZAR LA OFICINA JURIDICA EN CUANTO A LA CONTRATACION DE ABOGADOS PARA LA DESIGNACION DE PROCESOS JUDICIALES ENTRE OTROS</t>
  </si>
  <si>
    <t>2.1.3. Realizar seguimiento</t>
  </si>
  <si>
    <t>3.Atender acciones de tutela impetradas</t>
  </si>
  <si>
    <t>3.1.1. Notificación</t>
  </si>
  <si>
    <t>3.1. Núm. Tutelas atendidas/ Núm. Tutelas presentadas ante el IDS</t>
  </si>
  <si>
    <t>NUMERO DE ACCIONES DE TUTNEKAS NOTIFICADAS</t>
  </si>
  <si>
    <t>CONSOLIDADO</t>
  </si>
  <si>
    <t>1446</t>
  </si>
  <si>
    <t>1450</t>
  </si>
  <si>
    <t>3.1.2. Dar respuesta una vez se alleguen los soportes por la dependencia responsable</t>
  </si>
  <si>
    <t xml:space="preserve">RESPUESTA DE ACCIONES DE TUTELA EN LOS TERMINOS ESTABLECIDOS/NUMERO DE ACCIONES DE TUTELAS NOTIFICADAS X 100 </t>
  </si>
  <si>
    <t>3.1.3. Seguimiento</t>
  </si>
  <si>
    <t>NUMERO DE TUTELAS NOTIFICADAS / SEGUIMIENTO A LAS RESPUESTAS DE LAS ACCIONES DE TUTELA</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</si>
  <si>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</si>
  <si>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</si>
  <si>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</si>
  <si>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SOLICITUDES DE CONCILIACION EXTRAJUDICIAL / CONVOCATORIAS DE COMITÉ DE CONCILIACION X 100</t>
  </si>
  <si>
    <t>8</t>
  </si>
  <si>
    <t xml:space="preserve">1.1.2.  Promover el cumplimiento de las funciones del Comité </t>
  </si>
  <si>
    <t>CUMPLIMIENTO AL REGLAMENTO Y FUNCIONES DEL COMITÉ DE CONCILIACION Y DEFENSA JUDICIAL / SOLICITUDES DEBATIDOS DENTRO DEL COMITÉ DE CONCILIACION Y DEFENSA JUDICIAL X 100</t>
  </si>
  <si>
    <t>6</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</si>
  <si>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</si>
  <si>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</si>
  <si>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</si>
  <si>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</si>
  <si>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</si>
  <si>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1.1.5.  Presentar un informe anual de gestión y la ejecución de sus decisiones.</t>
  </si>
  <si>
    <t>SOLICITUDES DEBATIDOS EN EL COMITÉ DE CONCILIACION / INFORME ANUAL X 100</t>
  </si>
  <si>
    <t xml:space="preserve">EL PRESENTE INFORME SE PRESENTA A FINALES DEL SEGUNDO TRIMESTRE DEL AÑO </t>
  </si>
  <si>
    <t>SE ESTA REALIZANDO EL INFORME PARA PRESENTARLO EN EL PROXIMO COMITÉ DE CONCILIACION Y DEFENSA JUDICIAL</t>
  </si>
  <si>
    <t>1.    Propender por la reducción  de demandas y condenas en contra de la entidad, respecto a acciones u omisiones.</t>
  </si>
  <si>
    <t>1.1.1.  Identificar permanentemente las causas que generan los procesos judiciales</t>
  </si>
  <si>
    <t xml:space="preserve">1.1.     Causas de demandas identificadas e intervenidas / total de causas de demanda </t>
  </si>
  <si>
    <t xml:space="preserve">NUMERO DE PROCESOS JUDICIALES VINCULADOS </t>
  </si>
  <si>
    <t>SE REQUIERE ANTENER A LOS PROFESIONALES EN DERECHOS CONTRATADOS, CON EL FIN DE MANTENER LA DEFENSA JUDICIAL DE LA INSTITUCION, DEBIDO A QUE DENTRO DE LA INTITUCION ES ESCASO LOS PROFESIONALES EN DERECHO DE PLANTA</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</si>
  <si>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</si>
  <si>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</si>
  <si>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</si>
  <si>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 xml:space="preserve">SE REQUIERE MANTENER CONTRATADOS LOS PROFESIONALES EN DERECHO CON EL FIN DE MANTENER LA DEFENSA JUDICIAL DE LA INSTITUCION </t>
  </si>
  <si>
    <t>EL IDS HA SIDO VINCULADO EN EL SEGUNDO TRIMESTRE EN 5 PROCESOS JUDICIALES, LOS CUALES NO TIENEN FALLO. COMO TAMPOCO SE HAN NOTIFICADO FALLOS A FAVOR O EN CONTRA DEL IDS EN EL RESPECTIVO TRIMESTRE</t>
  </si>
  <si>
    <t>1.2.1. Recomendar a la dirección de la entidad la continuidad de la contratación de los profesionales que ejercen la defensa judicial de la entidad.</t>
  </si>
  <si>
    <t>1.   Mantener al día los procesos de investigación disciplinaria a que haya lugar</t>
  </si>
  <si>
    <t>1.1.1.  Practicar las diligencias preliminares.</t>
  </si>
  <si>
    <t>1.1.  Número de  investigaciones disciplinarias preliminares abiertas / número total de denuncias o quejas por presuntas infracciones disciplinarias</t>
  </si>
  <si>
    <t xml:space="preserve">NUMERO DE QUEJAS / NUMERO DE DILIGENCIAS PRELIMINARES </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</si>
  <si>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</si>
  <si>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</si>
  <si>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NUMERO DE QUEJAS /  NUMERO DE APERTURA DE INDAGACION PRELIMINAR</t>
  </si>
  <si>
    <t>1.2.1. Llevar a cabo los procesos de investigación conforme lo establece la Ley 734 de 2002 (Código Único Disciplinario).</t>
  </si>
  <si>
    <t>1.2.2. Llevar para registro y control una base de datos actualizada de los procesos.</t>
  </si>
  <si>
    <t>REGISTRO Y CONTROL PROCESOS DISCIPLINARIOS</t>
  </si>
  <si>
    <t>95%</t>
  </si>
  <si>
    <t>1.3.  Número de procesos disciplinarios tramitados durante la vigencia / Número de procesos activos de la vigencia</t>
  </si>
  <si>
    <t>1.2.3.  Rendir los informes exigidos en la norma.</t>
  </si>
  <si>
    <t>NUMERO DE PROCESOS / NUMERO DE QUEJAS X 100</t>
  </si>
  <si>
    <t>1.2.4. Hacer seguimiento al proceso</t>
  </si>
  <si>
    <t>GRUPO RECURSOS FÍSICOS / ALMACÉN</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</si>
  <si>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</si>
  <si>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</si>
  <si>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</si>
  <si>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</si>
  <si>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Dado que no se cuenta con recurso humano para realizar el apoyo al proceso, la meta se distribuye en los 4 trimestres del año. Para llegar al inventario general, se deben realizar 98 inventarios en igual número de centros de costos, varios de los cuales ya no existen. Se debe depurar los centros de costos</t>
  </si>
  <si>
    <t>No se cuenta con recurso humano para desarrollar las acciones</t>
  </si>
  <si>
    <t>23</t>
  </si>
  <si>
    <t>GRUPO RECURSOS FÍSICOS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</si>
  <si>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</si>
  <si>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</si>
  <si>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</si>
  <si>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</si>
  <si>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 gestionaron casi todas las solicitudes de comisiones o desplazamientos autorizadas por la Dirección. Se promedian 200 solicitudes de comisión trimestral</t>
  </si>
  <si>
    <t>Se gestionaron casi todas las solicitudes de comisiones o desplazamientos autorizadas por la Dirección</t>
  </si>
  <si>
    <t>200</t>
  </si>
  <si>
    <t>Numero de facturas de servicios a pagar / pago de las facturas de servicios públicos de la entidad recibidas</t>
  </si>
  <si>
    <t>Se cancelaron todas las facturas de servicios públicos recibidas menos arriendos del edificio Rosetal. Se promedian 80 facturas de servicios públicos trimestral</t>
  </si>
  <si>
    <t>Se cancelaron todas las facturas de servicios públicos recibidas menos arriendos del edificio Rosetal,
Se tiene reclamación ante Movistar por cobros de servicios no solicitados</t>
  </si>
  <si>
    <t>80</t>
  </si>
  <si>
    <t>GRUPO RECURSOS FÍSICOS / DIRECCIÓN</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</si>
  <si>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</si>
  <si>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</si>
  <si>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</si>
  <si>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</si>
  <si>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Se expidió Plan Anual de Adquisiciones el cual fue publicado en el portal del SECOP en su oportunidad legal</t>
  </si>
  <si>
    <t>No se realizó ajuste porque no se cuenta con recursos para nuevos procesos</t>
  </si>
  <si>
    <t>PAA sin ajustes</t>
  </si>
  <si>
    <t>ÁREAS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</si>
  <si>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</si>
  <si>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</si>
  <si>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</si>
  <si>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Conforme la existencia de disponibilidad presupuestal, el Grupo gestionó los procesos de contratación de bienes y servicios requeridos por la entidad. Algunas solicitudes no contaban con respaldo presupuestal y otras no fueron  autorizadas por la Dirección. Se promedian 20 procesos de cotratación trimestral</t>
  </si>
  <si>
    <t>Conforme la existencia de disponibilidad presupuestal, el Grupo gestionó los procesos de contratación de bienes y servicios requeridos por la entidad. Algunas solicitudes no contaban con respaldo presupuestal y otras no fueron  autorizadas por la Dirección</t>
  </si>
  <si>
    <t>30</t>
  </si>
  <si>
    <t>ÁREAS /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</si>
  <si>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</si>
  <si>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</si>
  <si>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</si>
  <si>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</si>
  <si>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RECURSOS FÍSICOS</t>
  </si>
  <si>
    <t xml:space="preserve"> - Apliación de la modalidad según el presupuesto oficial del proceso</t>
  </si>
  <si>
    <t>Pliegos de condiciones en SECOP o Resolución de justificación de contratación directa</t>
  </si>
  <si>
    <t>DIRECCIÓN</t>
  </si>
  <si>
    <t xml:space="preserve"> - Aceptación de oferta y/o celebración del respectivo contrato</t>
  </si>
  <si>
    <t>Aceptaciones o Contratos firmados</t>
  </si>
  <si>
    <t>Número total de procesos / Número de aceptaciones o contratos suscritos</t>
  </si>
  <si>
    <t>RECURSOS FÍSICOS / ALMACÉN / FINANCIERA</t>
  </si>
  <si>
    <t xml:space="preserve"> - Recibo de los bienes o servicios y tramite del pago correspondiente</t>
  </si>
  <si>
    <t>Facturas de venta de bienes, o de servicios</t>
  </si>
  <si>
    <t>Total aceptaciones o contratos / Pagos de bienes y servicios</t>
  </si>
  <si>
    <t>GRUPO RECURSOS FÍSICOS / SISTEMAS DE INFORMACIÓN</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</si>
  <si>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</si>
  <si>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</si>
  <si>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</si>
  <si>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</si>
  <si>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Todos los documentos obligatorios de los procesos de contratación, fueron insertados en el SECOP para cumplir los principios de publicidad, trasparencia y vigilancia ciudadana. El 100% de los procesos se insertan en el Secop</t>
  </si>
  <si>
    <t>Todos los documentos obligatorios de los procesos de contratación, fueron insertados en el SECOP para cumplir los principios de publicidad, trasparencia y vigilancia ciudadana</t>
  </si>
  <si>
    <t>24</t>
  </si>
  <si>
    <t>Todos los documentos obligatorios de los procesos de contratación, fueron insertados en el SECOP para cumplir los principios de publicidad, trasparencia y vigilancia ciudadana. Se proyectan 30 y se publican 32</t>
  </si>
  <si>
    <t xml:space="preserve"> - Inserción en el SECOP de los documentos</t>
  </si>
  <si>
    <t xml:space="preserve"> - Verificación y seguimiento a la publicación de los documentos</t>
  </si>
  <si>
    <t>Grupo de Atenciòn en Salud (Aseguramiento)</t>
  </si>
  <si>
    <t>SEGUIMIENTO A LA CONTINUIDAD Y UNIVERSALIZACION DEL ASEGURAMIENTO EN LOS 40 MUNICIPIOS</t>
  </si>
  <si>
    <t>ASESORIA TECNICA Y ACOMPAÑAMIENTO A LOS MUNICIPIOS PARA LA AFILIACION DE LA PPNA.</t>
  </si>
  <si>
    <t xml:space="preserve">Cronograma
Actas de asistencia técnica y listados de control de asistencias </t>
  </si>
  <si>
    <t xml:space="preserve">
(Nùmero de municipios que reciben asistencia tecnica y acompañamiento para la afiliaciòn PPNA/ Total  de Municipios )* 100
</t>
  </si>
  <si>
    <t>Actividad que se ejecutara a partir del tercer trimestre</t>
  </si>
  <si>
    <t>40</t>
  </si>
  <si>
    <t>MONITOREO  A LOS 40 MUNICIPIOS  DE LAS ACTAS DE REUNION MENSUAL CON LAS EPS, DONDE SE REFLEJE EL CONSOLIDADO DE INGRESOS DE PPNA MENSUALMENTE.</t>
  </si>
  <si>
    <t>actas  de reunion mensuales ntre municipios y EPS</t>
  </si>
  <si>
    <t>(No.  reportes de información recibidos/ Total de reportes de información solicitados)* 100</t>
  </si>
  <si>
    <t>Actividad que se ejecuta mensualmente a los 40 Municipios</t>
  </si>
  <si>
    <t>120</t>
  </si>
  <si>
    <t>ADOPCION, VALIDACION Y  ENVIO  DE CALENDARIO DE PRESENTACION DE NOVEDADES BDUA PARA LA VIGENCIA, ACOMPAÑAMIENTO MENSUAL Y APOYO A LOS MUNCIPIOS EN EL PROCESO DE NOVEDADES Y REPORTE A ENTES DE CONTROL DE AQUELLOS QUE NO PRESENTEN NOVEDADES.</t>
  </si>
  <si>
    <t xml:space="preserve">Calendario de novedades 
Capturas de Pantalla proceso de cargue a plataforma web
</t>
  </si>
  <si>
    <t xml:space="preserve">1.  ( No. de asesorias, acompañamientos y reportes de información realizados/ Total de, asesorias, acompañamientos y reportes de información solicitados) *100
</t>
  </si>
  <si>
    <t>En el mes de enero 24 municipios presentaron novedades, en el mes de febrero 26 municipios presentaron novedades y el mes de marzo presentaron 28</t>
  </si>
  <si>
    <t>En el mes de abril 30 municipios presentaron novedades, en el mes de Mayo 33 municipios presentaron novedades y el mes de Junio presentaron 40</t>
  </si>
  <si>
    <t>SOLICITUD DE LA BASE DE DATOS DEL SISBEN TANTO MUNICIPAL COMO CONSOLIDADA POR EL DNP PARA LA REALIZACION DEL CRUCE CON LA BDUA.</t>
  </si>
  <si>
    <t>Base datos Depurada</t>
  </si>
  <si>
    <t>SOLICITUD A LOS MUNCIIPIOS DE LOS LISTADOS CENSALES ACTUALIZADOS Y CONSOLIDACION DE LOS LISTADOS DEPARTAMENTALES.</t>
  </si>
  <si>
    <t>base de datos consolidada</t>
  </si>
  <si>
    <t>SEGUIMIENTO AL FLUJO DE RECURSOS DEL REGIMEN SUBSIDIADO A LOS 40 MUNICIPIOS</t>
  </si>
  <si>
    <t>REQUERIMIENTO A LOS MUNICIPIOS DE COPIA DEL ACTO ADMINISTRATIVO Y EL CDP DONDE SE COMPROMETEN LOS RECURSOS QUE GARANTIZAN LA CONTINUIDAD Y LA UNIVERSALIZACIÒN DEL RÈGIMEN SUBSIDIADO.</t>
  </si>
  <si>
    <t>ACTO ADMINISTRATIVO Y  CDP PRESENTADO</t>
  </si>
  <si>
    <t>ESTA ACTIVIDAD SE REALIZA UNA SOLA VEZ AL AÑO.</t>
  </si>
  <si>
    <t xml:space="preserve">LA ACTIVIDAD SE REALIZO EN EL PRIMER TRIMESTRE Y SE DIO CUMPLIMINETO A LA ACTIVIDAD PROGRAMADA </t>
  </si>
  <si>
    <t>ELABORACION DEL ACTO ADMINISTRATIVO Y CDP DONDE SE COMPROMETEN LOS RECURSOS DE RENTAS DEPARTAMENTALES QUE COFINANCIAN LA CONTINUIDAD DEL RÈGIMEN SUBSIDIADO.</t>
  </si>
  <si>
    <t>ACTO ADMINISTRATIVO Y  CDP ELABORADO</t>
  </si>
  <si>
    <t>acto adminstrativo y CDP  elaborado</t>
  </si>
  <si>
    <t>ELABORACION DE LA VIABILIDAD DE PAGO DE RECURSOS DE RENTAS DEPARTAMENTALES PARA GIRO A LOS MUNICIPIOS Y SEGUIMIENTO Y VERIFICACION DEL GIRO POR PARTE DEL AREA FINANCIERA DEL IDS.</t>
  </si>
  <si>
    <t>Nùmero de viabilidades de pago/ Total Municipios del Dpto.</t>
  </si>
  <si>
    <t>SEGUIMIENTO A GIRO DE LOS RECURSOS DE EPT DEPARTAMENTAL POR PARTE DE LOS MUNICIPIOS ACORDE A  LMA</t>
  </si>
  <si>
    <t>COMPROBANTES DE EGRESO MUNICIPALES , RECIBIDOS</t>
  </si>
  <si>
    <t>(numero de municipios que cumplen con el envio de los comprobantes de egreso/numero total de municipios )*100</t>
  </si>
  <si>
    <t>El seguimiento se tiene programado iniciar a partir del tercer trimestre de la vigencia del 2017</t>
  </si>
  <si>
    <t>Los 15 municipios restantes estan programados para el IV Trimestre</t>
  </si>
  <si>
    <t>REALIZACION DE LAS MESAS DE CONCILIACION Y REPORTE A SUPERSALUD-CIRCULAR 30.</t>
  </si>
  <si>
    <t>actas 
listdos de asistencia
reporte elaborado</t>
  </si>
  <si>
    <t>(Nùmero Mesas de conciliaciòn realizadas  /Total de Mesas de conciliaciòn programadas) * 100</t>
  </si>
  <si>
    <t>Son 4 mesas programadas de acuerdo a las fechas establecidas en la circular conjunta No.030 de 2013</t>
  </si>
  <si>
    <t>Se cumplio con la ejecución de la segunda mesa de saneamiento de cartera conforme a la programación establecidad</t>
  </si>
  <si>
    <t>Se cumplio con la ejecución de la tercera mesa de saneamiento de cartera conforme a la programación establecidad</t>
  </si>
  <si>
    <t>CAPACITACION, ASISTENCIA TECNICA E INSPECCION, VIGILANCIA Y CONTROL EN ASEGURAMIENTO A LOS MUNICIPIOS DEL DEPARTAMENTO</t>
  </si>
  <si>
    <t>JORNADA DE ASISTENCIA TECNICA Y CAPACITACION A LOS MUNICIPIOS SOBRE PROCESOS DE AUDITORIA, MANEJO DE NOVEDADES Y SEGUIMIENTO AL FLUJO DE RECURSOS</t>
  </si>
  <si>
    <t>Actas
Listado Asistencia</t>
  </si>
  <si>
    <t>No esta programada por falta de recursos económicos</t>
  </si>
  <si>
    <t>SEGUIMIENTO A  AUDITORIAS REALIZADAS  POR  LOS MUNICIPIOS A LA PRESTACION DE LOS SERVICIOS DE SU POBLACION AFILIADA AL REGIMEN SUBSIDIADO
Y REPORTE A LA SUPERSALUD DE LOS HALLAZGOS ENCONTRADOS EN LOS INFORMES DE AUDITORIA Y QUE NO SE CUMPLIERON EN EL PLAN DE MEJORAMIENTO.</t>
  </si>
  <si>
    <t>Informes de auditoria</t>
  </si>
  <si>
    <t xml:space="preserve">(Nùmero de informes de auditoria recibidos de los municipios/ Total de informes requeridos a los municipios) * 100                                                                                                                                      </t>
  </si>
  <si>
    <t>LOS MUNICIPIOS PRESENTAN AUDITORIAS BIMENSUALES Y DURANTE EL PRIMER TRIMESTRE REPORTARON EL BIMESTRE DE ENERO -FEBRERO DE 2017</t>
  </si>
  <si>
    <t>LOS MUNICIPIOS PRESENTAN AUDITORIAS BIMENSUALES Y DURANTE EL SEGUNDO TRIMESTRE REPORTARON LOS BIMESTRES MARZ - ABRIL Y MAY - JUNIO DE 2017</t>
  </si>
  <si>
    <t>LOS MUNICIPIOS PRESENTAN AUDITORIAS BIMENSUALES Y DURANTE EL TERCER TRIMESTRE REPORTARON EL BIMESTRE DE JULIO - AGOSTO DE 2017</t>
  </si>
  <si>
    <t xml:space="preserve">Grupo de Atenciòn en Salud </t>
  </si>
  <si>
    <t>EVALUACION GESTION DE GERENTES O DIRECTORES DE LAS ESEs DEL ORDEN TERRITORIAL</t>
  </si>
  <si>
    <t>APOYO A LA DIRECCION EN LA EVALUACION, REVISION SOPORTES DOCUMENTALES Y CONCEPTO SOBRE  LA ELABORACION Y PRESENTACION DEL PLAN DE GESTION POR PARTE DE LOS GERENTES DE LAS ESEs DEPARTAMENTALES-RES. 710 DE 2012</t>
  </si>
  <si>
    <t>formato-matriz  ANEXO TECNICO DE LA NORMA de revision</t>
  </si>
  <si>
    <t># DE ESEs QUE PRESENTAN PLAN DE GESTION / TOTAL DE GERENTES POSESIONADOS</t>
  </si>
  <si>
    <t>SE REVISO EL PLAN DE GESTION DE LOS GERENTES POSESIONADOS EN EL ULTIMO TRIMESTRE DE LA VIGENCIA DEL 2016, Y SE REALIZA UNA SOLA VEZ AL AÑO</t>
  </si>
  <si>
    <t>ACTIVIDAD QUE SE REALIZA UNA VEZ QUE SE POSESIONA EL GERENTE, LOS CUALES SON NOBMRADOS CADA 4 AÑOS</t>
  </si>
  <si>
    <t>Activida ejecutada al 100% en el primer semestre de la vigencia del 2017.</t>
  </si>
  <si>
    <t xml:space="preserve">Actividad cumplida en el primer trimestre de la vigencia </t>
  </si>
  <si>
    <t>APOYO A LA DIRECCION EN LA EVALUACION, REVISION SOPORTES DOCUMENTALES Y CONCEPTO  SOBRE LA GESTION DE LOS GERENTES DE LA RESOLUCION 743 DE 2013.</t>
  </si>
  <si>
    <t>(Numero de informes de la gestion de gerentes de  ESES dEPARTAMENTALES/ Total de ESES DEPARTAMENTALES)*100</t>
  </si>
  <si>
    <t>ACTIVIDAD A REALIZAR EN EL SEGUNDO TRIMESTRE</t>
  </si>
  <si>
    <t>SE REALIZO EVALUACION DE GESTION DE LOS 5 GERENTES REELEGIDOS : ESE HUEM, ESE CENTRO, ESE NORTE, ESE MENTAL  Y SUR ORIENTAL</t>
  </si>
  <si>
    <t>EVALUACION DE 6 MUNICIPIOS DESCENTRALIZADOS DE NORTE DE SANTANDER (DECRETO  3003 DE 2005)</t>
  </si>
  <si>
    <t>REALIZAR LA EVALUACION DE LA CAPACIDAD DE GESTION DE LOS 6 MUNICIPIOS DESCENTRALIZADOS, A TRAVÉS DE LA METODOLOGIA ENVIADA POR EL MINISTERIO DE SALUD Y PROTECCION SOCIAL.</t>
  </si>
  <si>
    <t>Formato Metodologia de la Evaluacion expedida por el MINSALUD</t>
  </si>
  <si>
    <t>Nùmero de Municipios Descentralizados  Evaluados/Total de  Municipios Descentralizados</t>
  </si>
  <si>
    <t>El cumplimiento corresponde a las siguientes actividades realizadas:                                        1.Cronograma de actividades.                                  2. Elaboraciòn de la Resoluciòn d el GrupoEvaluador.                                                   3. Socializaciòn de la metodologia al grupo evaluador, y a los 6  municipios descentralizados.                                                    4. Envio de oficios a los municipios solicitando la informaciòn correspondiente a cada indicador de la metodologia a evaluar 2016.                              En el mes de Abril y Mayo se inicia la evaluacion de la documentaciòn que radique en el IDS los municipios.</t>
  </si>
  <si>
    <t xml:space="preserve">En este trimestre se realizò la evluaciòn y consolidaciòn de la informaciòn que entregaron los responsables de la evaluciòn en cada una de las àreas de su competencia. </t>
  </si>
  <si>
    <t>APOYO EN EL PROCESO DE EVALUACION DEL DECRETO 2193.</t>
  </si>
  <si>
    <t>MONITOREO,  SEGUIMIENTO Y EVALUACION DE LOS COMPONENTES DE PRODUCCION,CALIDAD Y CAPACIDAD INSTALADA EN LAS 16 ESES.</t>
  </si>
  <si>
    <t>SIHO-RIPS</t>
  </si>
  <si>
    <t># DE ESEs QUE PRESENTAN SIHO / TOTAL DE ESEs DEL DEPARTAMENTO</t>
  </si>
  <si>
    <t>MONITOREO,SEGUIMIENTO Y EVALUACION QUE SE HACE CONFORME A PROGRAMACION ESTABLECIDA POR EL ÁREA FINANCIERA</t>
  </si>
  <si>
    <t>RIPS</t>
  </si>
  <si>
    <t>ANALISIS Y CONCEPTO DEL REPORTE DE LA INFORMACION DE LA PRESATACION DE SALUD(Registros Individuales de Prestación de Servidos)</t>
  </si>
  <si>
    <t>INFORMES RIPS</t>
  </si>
  <si>
    <t># DE ESEs QUE PRESENTA INF.RIPS / TOAL ESEs DEL DEPARTAMENTO</t>
  </si>
  <si>
    <t>LAS ESES PRESENTAN INFORMES DE RIPS TRIMESTRALMENTE</t>
  </si>
  <si>
    <t xml:space="preserve">PROGRAMA DE AUDITORIA PARA EL MEJORAMIENTO DE LA CALIDAD </t>
  </si>
  <si>
    <t>PROGRAMA DE AUDITORIA PARA EL MEJORAMIENTO DE LA CALIDAD INSTITUCIONAL COMO PRESTADOR DE SERVICIOS DE SALUD EN SU CONDICION DE COMPRADORES DE SERVICIOS DE SALUD A LA PPNA EN LO NO CUBIERTO CON SUBSIDIOS A LA DEMENADA</t>
  </si>
  <si>
    <t>DOCUMENTO PAMEC- SOPORTES POR AREA TRABAJO</t>
  </si>
  <si>
    <t># DE METAS CUMPLIDOS / TOTAL OBJETIVOS PROPUESTOS</t>
  </si>
  <si>
    <t xml:space="preserve">SE REALIZO LA EVALUACION DEL PAMEC FORMULADO PARA LA VIGENCIA ANTERIOR Y SE REPORTO LA INFORMACION EN CUMPLIMINETO CON LA CIRCULAR EXTERNA No. 012 DE 2016. </t>
  </si>
  <si>
    <t xml:space="preserve">SE REALZARON MESAS DE TRABAJO PARA LA ELABORACION DEL PROGRAMA DE AUDITORIA PARA EL MEJORAMIENTO DE LA CALIDAD, DEL SUBGRUPO DE PRESTACION DE SERVICIIOS,, POR SER COMPRADORES DE SERVICIOS PARA LA POBLACION POBRE NO ASEGURADA DE ACUERDO ALA RUTA CRITICA Y A LOS LINEAMIENTOS DE LA CIRCULAR 012 DE 2016.   </t>
  </si>
  <si>
    <t xml:space="preserve">ACTIVIDA CUMPLIDA EN EL SEGUNDO TRIMESTRE DE LA VIGENCIA </t>
  </si>
  <si>
    <t>APOYO EN COMPONENTE DE ATENCION EN SALUD A LOS PROGRAMAS DE  SANEAMIENTO FISCAL Y FINANCIERO VIABILIZADOS DE LAS ESES EN RIESGO MEDIO Y ALTO.</t>
  </si>
  <si>
    <t>BRINDAR ASESORIA EN EL  Diseño y Adopción de los Programas de Saneamiento Fiscal y Financiero A las Empresas Sociales del Estado del nivel territorial, categorizadas en riesgo medio o alto</t>
  </si>
  <si>
    <t>ESEs CATEGORIZADAS EN RIESGO MEDIO Y ALTO</t>
  </si>
  <si>
    <t>APOYO EN ASESORIA Y ASISTENCIA TECNICA EN LA ELABORACION PROGRAMA DE SANEAMIENTO FISCAL Y FINANCIERO (PSFF)   A LA ESE MENTAL SE BRINDO ASISTENCIA TECNICA   EN EL PLAN DE GESTION INTEGRAL DEL RIESGO (PGIR), Y SE HIZO MONITOERO Y SEGUIMIENTO AL PSFF DE LA ESE SURORIENTAL.</t>
  </si>
  <si>
    <t>APOYO EN ASESORIA Y ASISTENCIA TECNICA EN LA ELABORACION PROGRAMA DE SANEAMIENTO FISCAL Y FINANCIERO (PSFF) DE LA ESE SAN JUAN DE DIOS DE PAMPLONA, Y  A LA ESE MENTAL SE BRINDO ASISTENCIA TECNICA   EN EL PLAN DE GESTION INTEGRAL DEL RIESGO (PGIR), Y SE HIZO MONITOERO Y SEGUIMIENTO AL PSFF DE LA ESE SURORIENTAL.</t>
  </si>
  <si>
    <t>MONITOREO,  SEGUIMIENTO Y EVALUACION A las Empresas Sociales del Estado del nivel territorial, categorizadas en riesgo medio o alto</t>
  </si>
  <si>
    <t>INFORME DE ESEs DE MONITOREO AL PSFF</t>
  </si>
  <si>
    <t>SE REALIZÓ MONITOERO Y SEGUIMIENTO AL PSFF DE LA ESE SUR ORIENTAL</t>
  </si>
  <si>
    <t>ACTUALIZACION DEL DOCUMENTO DE RED DEPARTAMENTAL</t>
  </si>
  <si>
    <t xml:space="preserve">ELABORACION Y CONSOLIDACION DEL DOCUMENTO DE RED DEPARTAMENTAL </t>
  </si>
  <si>
    <t>DOCUMENTO DE RED APROBADO</t>
  </si>
  <si>
    <t>SE REALIZARON LOS AJUSTES AL DOCUMENTO RED DE ACUERDO A LAS DIRECTRICES DEL MSP.</t>
  </si>
  <si>
    <t>SE TERMINO LA ELABORAION DEL DOCUMENTO RED EL CUAL SE ENVIO AL MSP PARA SU VIABILIDAD</t>
  </si>
  <si>
    <t>Actividad que se ejecutò al 100% en el primer semestre de la vigencia del 2017,  con el envió  del documento final del Programa Rediseño, Reorganización y Modernización de Redes Prestadoras de servicios de salud  al Ministerio de Salud y Protección Social, para  su revisión final y viabilidad técnica</t>
  </si>
  <si>
    <t xml:space="preserve">SE RECIBIERON OBSERVACIONES POR EL MSPS PARA LOS AJUSTES EN LA PROXIMA VIGENCIA.   </t>
  </si>
  <si>
    <t>DOCUMENTO DE RED  APROBADO POR EL MINISTERIO DE SALUD Y PROTECCION SOCIAL.</t>
  </si>
  <si>
    <t>MONITOREO, SEGUIMIENTO DEL DOCUMENTO DE RED EN SU CUMPLIMIENTO POR LA ESEs DEL DEPARTAMENTO</t>
  </si>
  <si>
    <t xml:space="preserve">INFORMES DOCUMENTO DE RED </t>
  </si>
  <si>
    <t># PROPUESTAS ALCANZADAS / TOTAL PROPUESTA FORMULADAS</t>
  </si>
  <si>
    <t>SE RECIBIERON 16 PROPUESTAS DE LAS ESES PARA INCLUIR EN EL DOCUMENTO DE RED.</t>
  </si>
  <si>
    <t>SE REALIZO REVISION Y AJUSTES A LAS PROPUESTAS CON LOS GERENTES DE LAS ESES.</t>
  </si>
  <si>
    <t>Actividad que se ejecutò  al 100% en el primer trimestre de la vigencia del 2017, donde se consolidaron las propuestas presentadas por las 16 ESES, 10 Departamentales  y 6 Municipales.</t>
  </si>
  <si>
    <t>AUDITORIAS A LA TOTALIDAD DE  EPSS, EPSC, DE REGIMEN ESPECIAL Y DE EXCEPCION QUE OPERAN EN EL DEPARTAMENTO Y SEGUIMIENTO A LA CONTRATACION Y FLUJO DE RECURSOS ENTRE EPS  Y LA RED PRESTADORA.</t>
  </si>
  <si>
    <t xml:space="preserve">VISITA  DE AUDITORIA A LAS EPSS,EPSC, DE REGIMEN ESPECIAL Y DE EXCEPCION QUE OPERA EN EL DEPARTAMENTO EN LOS FORMATOS ESTABLECIDOS. </t>
  </si>
  <si>
    <t xml:space="preserve">Acta de visita
Informes de auditoria
</t>
  </si>
  <si>
    <t>(Nùmero de auditorias realizadas a las EPSS,EPSC, de règimen especial /Total de visitas de auditorias programadas)*100</t>
  </si>
  <si>
    <t xml:space="preserve">Se programaron 7 visitas de auditoria para el primer trimestre, de las cuales se realizaron  cinco (5) y  dos (2) fueron reprogramadas por solicitud de las EPS Coomeva y el INPEC. </t>
  </si>
  <si>
    <t>Se realizaron auditorias a 10 EPS programadas mas las 2 aplazadas en el primer trimestre. En el segundo semestre se realizara seguimiento a los planes de mejoramiento</t>
  </si>
  <si>
    <t>Esta actividad se ejecutò al 100%  en el primer semestre de la vigencia del 2017</t>
  </si>
  <si>
    <t>Planes de mejoramiento basados en los hallazgos encontrados en las visitas de auditoria</t>
  </si>
  <si>
    <t>(Nùmero de  seguimiento a los planes de mejoramiento  de las EPSS,EPSC, de règimen especial /Total de planes de mejorameinto )*100</t>
  </si>
  <si>
    <t>Se realizara seguimiento a los planes de mejoramiento que salga de las visitas de audiotria programadas en el primer semestre de la vigencia 2017.</t>
  </si>
  <si>
    <t>Seguimiento a  siete  (7) planes de mejoramiento de los hallazgos encontrados en las visitas de auditoria</t>
  </si>
  <si>
    <t>Seguimiento a  nueve  (9) planes de mejoramiento de los hallazgos encontrados en las visitas de auditoria</t>
  </si>
  <si>
    <t>SUBGRUPO VIGILANCIA Y CONTROL</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</si>
  <si>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</si>
  <si>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</si>
  <si>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</si>
  <si>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validadas/total novedades presentadas )*100</t>
  </si>
  <si>
    <t>145</t>
  </si>
  <si>
    <t xml:space="preserve">Búsqueda activa de Prestadores no habilitados (directorio telefónico, revistas, página web).   </t>
  </si>
  <si>
    <t>Acta  de visita, registro de prestadores nuevos.</t>
  </si>
  <si>
    <t>(Número prestadores no habilitados / Total de prestadores identificados ) * 100</t>
  </si>
  <si>
    <t>Realizar la Programacion de las Visitas de Verificacion a ejecutar en la vigencia, realizando la distribucion de pss por mes</t>
  </si>
  <si>
    <t>plan de visita de verificación programado</t>
  </si>
  <si>
    <t>SE REALIZA SOLO UNA PROGRAMACIÓN AL AÑO.</t>
  </si>
  <si>
    <t>SE REALIZA SOLO UNA PROGRAMACIÓN AL AÑO Y ES EN EL MES DE NOVIEMBRE DE CADA VIGENCIA.</t>
  </si>
  <si>
    <t>Realizar las Visitas Programadas de acuerdo a lo contemplado en el decreto 1011 del 2006 y Resolucion 2003 del 2014, estandarizando los soportes y fuentes de verificacion de los criterios definidos en la Resolucion 2003</t>
  </si>
  <si>
    <t xml:space="preserve"> Programación anual de visitas,
Informes de visitas realizadas</t>
  </si>
  <si>
    <t>(Número de visitas realizadas/Número de visitas programadas)*100</t>
  </si>
  <si>
    <t>101</t>
  </si>
  <si>
    <t xml:space="preserve">Realizar jornadas de (ASISTENCIA TECNICA) Capacitación sobre la normatividad vigente a los Prestadores de Servicios de Salud programados para visitar durante la Vigencia. </t>
  </si>
  <si>
    <t>Resgistro de asistencias a capacitaciones.</t>
  </si>
  <si>
    <t>(Número de prestadores de servicios de salud capacitados / total de prestadores de salud convocados)*100</t>
  </si>
  <si>
    <t>88</t>
  </si>
  <si>
    <t>Ajustar los Procesos y Procedimientos asignados a la oficina de Vigilancia y Control de Servicios de Salud.</t>
  </si>
  <si>
    <t>Procesos actualizados</t>
  </si>
  <si>
    <t>Realizar las Visitas Previas de acuerdo a lo contemplado en La Resolución 2003 de 2014.</t>
  </si>
  <si>
    <t>Actas de visitas, informes de visitas.</t>
  </si>
  <si>
    <t>Sumatoria de visitas previas realizadas a solicitud de los prestadores.</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</si>
  <si>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</si>
  <si>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</si>
  <si>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</si>
  <si>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39</t>
  </si>
  <si>
    <t>Realizar informe Semestral de seguimiento de indicadores a la implementación del sistema unico de habilitación.</t>
  </si>
  <si>
    <t>Informe  presentado</t>
  </si>
  <si>
    <t>INFORME SEMESTRAL</t>
  </si>
  <si>
    <t>Adelantar  el debido proceso administrativo  con respecto a los Prestadores que incumplen las Condiciones de habilitación</t>
  </si>
  <si>
    <t>Expediente presentado a la oficina de Juridica.</t>
  </si>
  <si>
    <t>(Número de procesos administractivos tramitados/ total de procesos administractivos asignados)*100</t>
  </si>
  <si>
    <t>15</t>
  </si>
  <si>
    <t>Recepción, revisión de documentación y expedición de licencias de funcionamiento de equipos emisores de radiaciones ionizantes</t>
  </si>
  <si>
    <t>Resgistro de Licencias expedidas</t>
  </si>
  <si>
    <t>Sumatoria de Licencias de Funcionamiento de equipos de emisores de radiaciones ionizantes.</t>
  </si>
  <si>
    <t>20</t>
  </si>
  <si>
    <t xml:space="preserve">Verificacion en la implementacion del PAMEC según plan anual de visitas programadas para cada vigencia </t>
  </si>
  <si>
    <t>(Número de visitas de verificacion con la implementación del PAMEC/ Total de visitas programadas)*100</t>
  </si>
  <si>
    <t>DURANTE EL PRIMER
TRIMESTRE NO SE REALIZA APLICACIÓN Y SEGUIMIENTO AL PROGRAMA DE  AUDITORIA PARA EL MEJORAMIENTO  DE CALIDAD EN SALUD - PAMEC, TENIENDO EN CUENTA QUE PARA ESTE PERIODO TODAVIA NO SE PUEDE REALIZAR ESTE PROCESO DE ACUERDO LO REQUERIDO POR 
CIRCULAR 0012 DEL 2016.
LA OFICINA DE VYC PROGRAMO CAPACITACION A LA RED PRESTADORA PARA DAR LAS HERRAMIENTAS Y DIRECTRICES A CUMPLIR EN EL SEGUNDO SEMESTRE CUANDO SE HAGA LA RESPECTIVA EVALUACIÓN, SE CAPACITARON 136 IPS  EN PAMEC Y SEGURIDAD DEL PACIENTE, ES DE TENER EN CUENTA QUE SE CONVOCO A TODA LA RED.</t>
  </si>
  <si>
    <t>DURANTE EL SEGUNDO TRIMESTRE NO SE REALIZA APLICACIÓN Y SEGUIMIENTO AL PROGRAMA DE  AUDITORIA PARA EL MEJORAMIENTO  DE CALIDAD EN SALUD - PAMEC, TENIENDO EN CUENTA QUE PARA ESTE PERIODO TODAVIA NO SE PUEDE REALIZAR ESTE PROCESO DE ACUERDO LO REQUERIDO POR 
CIRCULAR 0012 DEL 2016.
LA OFICINA DE VYC PROGRAMO CAPACITACION A LA RED PRESTADORA PARA DAR LAS HERRAMIENTAS Y DIRECTRICES A CUMPLIR EN EL SEGUNDO SEMESTRE CUANDO SE HAGA LA RESPECTIVA EVALUACIÓN, SE CAPACITARON 136 IPS  EN PAMEC Y SEGURIDAD DEL PACIENTE, ES DE TENER EN CUENTA QUE SE CONVOCO A TODA LA RED.</t>
  </si>
  <si>
    <t>DURANTE EL TERCER TRIMESTRE NO SE REALIZA APLICACIÓN Y SEGUIMIENTO AL PROGRAMA DE  AUDITORIA PARA EL MEJORAMIENTO  DE CALIDAD EN SALUD - PAMEC, TENIENDO EN CUENTA QUE PARA ESTE PERIODO TODAVIA NO SE PUEDE REALIZAR ESTE PROCESO DE ACUERDO LO REQUERIDO POR 
CIRCULAR 0012 DEL 2016.
LA OFICINA DE VYC PROGRAMO CAPACITACION A LA RED PRESTADORA PARA DAR LAS HERRAMIENTAS Y DIRECTRICES A CUMPLIR EN EL SEGUNDO SEMESTRE CUANDO SE HAGA LA RESPECTIVA EVALUACIÓN, SE CAPACITARON 136 IPS  EN PAMEC Y SEGURIDAD DEL PACIENTE, ES DE TENER EN CUENTA QUE SE CONVOCO A TODA LA RED.</t>
  </si>
  <si>
    <t>Elaborar informe  semestral de los hallazgos y seguimiento a las IPS en referencia a la Implementacion del PAMEC.</t>
  </si>
  <si>
    <t>(Número de informes de ejecución de visitas/ Total de informes programdos)*100</t>
  </si>
  <si>
    <t>Verificacion de la  la aplicación y seguimiento y reporte de Sistemas de Informacion por parte de las IPS programadas en el plan anual de visitas para cada vigencia.</t>
  </si>
  <si>
    <t>(Número de visitas de verificacion realizadas /Total de visitas programadas)*100</t>
  </si>
  <si>
    <t xml:space="preserve">
DURANTE EL PRIMER TRIMESTRE NO SE REALIZA APLICACIÓN Y SEGUIMIENTO A SISTEMA DE INFORMACIÓN, 
 PROCESO DE AJUSTE AL PROCEDIMIENTO DEL PROCESO DE ASISTENCIA TENCNICA Y EVALUACIÓN A SISTEMA DE INFORMACIÓN DE ACUERDO A LO DEFINIDO POR LA RESOLUCIÓN 256/2016. 
LA OFICINA DE VYC PROGRAMO CAPACITACION A LA RED PRESTADORA PARA DAR LAS HERRAMIENTAS Y DIRECTRICES A CUMPLIR EN EL SEGUNDO SEMESTRE CUANDO SE HAGA LA RESPECTIVA EVALUACIÓN, SE CAPACITARON 135 IPS EN rEPORTE DE SISTEMAS DE INFORMACION, ES DE TENER EN CUENTA QUE SE CONVOCO A TODA LA RED.</t>
  </si>
  <si>
    <t xml:space="preserve">
DURANTE EL SEGUNDO TRIMESTRE NO SE REALIZA APLICACIÓN Y SEGUIMIENTO A SISTEMA DE INFORMACIÓN, 
 PROCESO DE AJUSTE AL PROCEDIMIENTO DEL PROCESO DE ASISTENCIA TENCNICA Y EVALUACIÓN A SISTEMA DE INFORMACIÓN DE ACUERDO A LO DEFINIDO POR LA RESOLUCIÓN 256/2016. 
LA OFICINA DE VYC PROGRAMO CAPACITACION A LA RED PRESTADORA PARA DAR LAS HERRAMIENTAS Y DIRECTRICES A CUMPLIR EN EL SEGUNDO SEMESTRE CUANDO SE HAGA LA RESPECTIVA EVALUACIÓN, SE CAPACITARON 135 IPS EN rEPORTE DE SISTEMAS DE INFORMACION, ES DE TENER EN CUENTA QUE SE CONVOCO A TODA LA RED.</t>
  </si>
  <si>
    <t xml:space="preserve">
DURANTE EL  TERCER TRIMESTRE NO SE REALIZA APLICACIÓN Y SEGUIMIENTO A SISTEMA DE INFORMACIÓN, 
 PROCESO DE AJUSTE AL PROCEDIMIENTO DEL PROCESO DE ASISTENCIA TENCNICA Y EVALUACIÓN A SISTEMA DE INFORMACIÓN DE ACUERDO A LO DEFINIDO POR LA RESOLUCIÓN 256/2016. 
LA OFICINA DE VYC PROGRAMO CAPACITACION A LA RED PRESTADORA PARA DAR LAS HERRAMIENTAS Y DIRECTRICES A CUMPLIR EN EL SEGUNDO SEMESTRE CUANDO SE HAGA LA RESPECTIVA EVALUACIÓN, SE CAPACITARON 135 IPS EN rEPORTE DE SISTEMAS DE INFORMACION, ES DE TENER EN CUENTA QUE SE CONVOCO A TODA LA RED.</t>
  </si>
  <si>
    <t>Estructuracion de Base de Datos para el seguimiento y Monitoreo de las IPS evaluadas</t>
  </si>
  <si>
    <t xml:space="preserve">Base de datos estructurada y actualizada </t>
  </si>
  <si>
    <t>Elaborar informe  semestral de los hallazgos y seguimiento a las IPS en referencia al Sistema de Informacion de los Indicadores de Calidad.</t>
  </si>
  <si>
    <r>
      <t xml:space="preserve">El  15% </t>
    </r>
    <r>
      <rPr>
        <sz val="11"/>
        <rFont val="Arial"/>
        <family val="2"/>
      </rPr>
      <t>con implementación el modelo de atención en salud en la estrategia de atención primaria en salud</t>
    </r>
  </si>
  <si>
    <t>Realizar las Visitas Programadas en el Plan anual para cada vigencia de los servicios habilitados en detección temprana y proteccion especifica,  según lo  contemplado en el decreto 780 de 2016 y Resolución 2003 del 2014, estandarizando los soportes y fuentes de verificación de los criterios definidos en la Resolución 2003</t>
  </si>
  <si>
    <t>12</t>
  </si>
  <si>
    <t>Los Prestadores de Servicio de Salud Habilitados cuentan con un modelo de atención y prestación de servicios de salud con adecuación al ciclo de vida, género, etnicidad, y a las necesidades diferenciales de la población con discapacidad y de la población victima del conflicto armado</t>
  </si>
  <si>
    <t>Seguimiento en la prestación de los servicios de salud en la calidad y humanización de los procesos de atención de niñas, niños y adolescentes según plan anual de visitas programadas para la vigencia.</t>
  </si>
  <si>
    <t>(Número de seguimientos a los procesos de atención de niñas, niños y adolescentes/ Total de seguimientos de acuerdo a la visita programada para la vigencia )*100</t>
  </si>
  <si>
    <t>Verificacion de las normas de habilitación, evaluación de la adopción de guías y normas técnicas para la atención de las mujeres gestantes, recién nacidos, niñas, niños y adolescentes, según plan anual de visitas programadas para cada vigencia.</t>
  </si>
  <si>
    <t>Verificaciòn de los criterios de infraestructura fisica de los servicios de salud según la planeación anual de visitas para cada vigencia, para la poblacón de personas con discapacidad, garantizando la accesibilidad física, comunicativa y tecnológica a los servicios de salud.</t>
  </si>
  <si>
    <t>100% de quejas y reclamos interpuestas por los usuarios tramitadas</t>
  </si>
  <si>
    <t>Recepción  y trámite de quejas y reclamos interpuestas por usuarios afiliados al SGSSS.</t>
  </si>
  <si>
    <t>(Número de quejas tramitadas/ total de quejas recepcionadas )*100</t>
  </si>
  <si>
    <t>210</t>
  </si>
  <si>
    <t>Realizar Analisis administrativos por Auditoria medica según lo ameriten las  quejas radicadas.</t>
  </si>
  <si>
    <t>(Número  de analisis  administrativos realizadas / total de analisis administrativos requeridos )*100</t>
  </si>
  <si>
    <t xml:space="preserve">Seguimiento, monitoreo y evaluación al  100% de la Red Pública  con planes de mantenimiento hospitalario </t>
  </si>
  <si>
    <t>Seguimiento y monitoreo de los Planes de Mantenimiento Hospitalario de la red publica y privada.</t>
  </si>
  <si>
    <t xml:space="preserve">Número de instituciones con plan de mantenimiento hospitalario/Total de Instituciones Prestadoras de Servicios de Salud  programadas  
</t>
  </si>
  <si>
    <t xml:space="preserve">100% Solicitudes de Licencia de Salud Ocupacional Tramitadas </t>
  </si>
  <si>
    <t xml:space="preserve">Recepciòn , revision de documentación y expedición de licencias de Salud y Seguridad en el trabajo </t>
  </si>
  <si>
    <t>(Número de licencias expedidas de Salud y Seguridad en el trabajo/ total de solicitudes )*100</t>
  </si>
  <si>
    <t>86</t>
  </si>
  <si>
    <t>Equipo Juridico.Lider: Gregorio Arevalo Juridico. Prestaciòn de Servicios.</t>
  </si>
  <si>
    <t>CUBRIR EL 100% DE LOS SERVICIOS DE SALUD REQUERIDOS POR LA POBLACION A CARGO DEL DEPARTAMENTO CON LOS RECURSOS ASIGNADOS</t>
  </si>
  <si>
    <t>Elaboración y formalización de contratos. Conformación de la red prestadora</t>
  </si>
  <si>
    <t xml:space="preserve"> contratos realizados y formalizados</t>
  </si>
  <si>
    <t>Numero contratos realizados y formalizados</t>
  </si>
  <si>
    <t xml:space="preserve">Durante el primer trimestre, se legalizaron 6 Contratos con la Red Publica , para la prestacion de servicios de Salud a la poblacion PPNA del departamento. </t>
  </si>
  <si>
    <t xml:space="preserve">Con corte al Segundo trimestre, se han firmado 16 con la red Privada y 1 con la Red Publica, para garantizar la prestacion de servicios de la PPNA del Departamento  </t>
  </si>
  <si>
    <t xml:space="preserve">Con corte al Tercer Trimestre, se han firmado 16 con la red Privada y 1 con la Red Publica, para garantizar la prestacion de servicios de la PPNA del Departamento  </t>
  </si>
  <si>
    <t xml:space="preserve">Conformacion Y publicacion  de la Red Prestadora Publica y Privada.                                          </t>
  </si>
  <si>
    <t>Red Conformada y Publicada</t>
  </si>
  <si>
    <t>Red conformada y Publicada</t>
  </si>
  <si>
    <t>Se conformo la Red para la prestacion de servicios de la PPNA y se realizo la respectiva publicacion.</t>
  </si>
  <si>
    <t>Acorde a los servicios requeridos para la prestacion de los sevicios de la PPNA,  se conformo la Red para la prestacion de servicios de la PPNA y se realizo la respectiva publicacion.</t>
  </si>
  <si>
    <t>Equipo Autorizaciones : Lider Ernesto Sanchez Rodríguez Prestaciòn de Servicios</t>
  </si>
  <si>
    <t xml:space="preserve"> Recepción y tramite  de solicitudes.</t>
  </si>
  <si>
    <t xml:space="preserve">matriz de radicacion PQRS </t>
  </si>
  <si>
    <t>Porcentaje de respuesta de solicitudes de la poblaciòn pobre no asegurada</t>
  </si>
  <si>
    <t xml:space="preserve">Durante el primer trimestre, se  recibieron 1377 solicitudes para autorizacion de procedimientos, hospitalizaciones y medicamentos. </t>
  </si>
  <si>
    <t xml:space="preserve">Durante el segundo  trimestre, se  recibieron 1731 solicitudes para autorizacion de procedimientos, hospitalizaciones y medicamentos. </t>
  </si>
  <si>
    <t xml:space="preserve">Durante el tercer   trimestre, se  recibieron 1640 solicitudes para autorizacion de procedimientos, hospitalizaciones y medicamentos. </t>
  </si>
  <si>
    <t xml:space="preserve"> Elaboración de pertinencia. </t>
  </si>
  <si>
    <t>Porcentaje de solicitudes autorizadas de  la poblaciòn pobre no asegurada</t>
  </si>
  <si>
    <t xml:space="preserve">Se autorizo el 75% de las solicitudes, previa verificacion de derechos y auditoria medica. </t>
  </si>
  <si>
    <t xml:space="preserve">Se autorizo el 64% de las solicitudes, previa verificacion de derechos y auditoria medica. </t>
  </si>
  <si>
    <t xml:space="preserve">Se autorizo el 69% de las solicitudes, previa verificacion de derechos y auditoria medica. </t>
  </si>
  <si>
    <t>Porcentaje de negaciòn de solicitudes de la poblaciòn pobre no asegurada</t>
  </si>
  <si>
    <t xml:space="preserve">Se realizo negacion al 25% de las solicitudes,  justificadas en:
No tener derechos como PPNA, por estar activo en el regimen Subsidiado o Contributivo (FOSYGA) y/o aparecer en  la base de Datos DNP, situacion que requiere que el usuario se afilie al regimen subsidiado en cumplimiento con la normatividad.
De acuerdo a la Auditoria Medica, el diagnostico no justifica la solicitud. </t>
  </si>
  <si>
    <t xml:space="preserve">Se realizo negacion al 36% de las solicitudes,  justificadas en:
No tener derechos como PPNA, por estar activo en el regimen Subsidiado o Contributivo (FOSYGA) y/o aparecer en el la base de Datos DNP, situacion que requiere que el usuario se afilie al regimen subsidiado en cumplimiento con la normatividad.
De acuerdo a la Auditoria Medica, el diagnostico no justifica la solicitud. </t>
  </si>
  <si>
    <t xml:space="preserve">Se realizo negacion al 29% de las solicitudes,  justificadas en:
No tener derechos como PPNA, por estar activo en el regimen Subsidiado o Contributivo (FOSYGA) y/o aparecer en el la base de Datos DNP, situacion que requiere que el usuario se afilie al regimen subsidiado en cumplimiento con la normatividad.
De acuerdo a la Auditoria Medica, el diagnostico no justifica la solicitud. </t>
  </si>
  <si>
    <t xml:space="preserve">Sistematizar la respuesta dada a la solicitud del servicio </t>
  </si>
  <si>
    <t>Oportunidad de respuesta a solicitudes de poblaciòn pobre no asegurada ambulatorias</t>
  </si>
  <si>
    <t xml:space="preserve">Se dio respuesta al 100% de las solicitude en los tiempos establecidos </t>
  </si>
  <si>
    <t xml:space="preserve">Se cumplieron los tiempos establecidos en la oportunidad de respuesta a las solicitudes realizadas en un 96%.  El 4 % restante se dio respuesta fuera de los tiempos establecidos, teniendo en cuenta las dificultades par acceder a la Plataforma ADRES, para verificar los derechos de los usuarios y su estado de afiliacion . </t>
  </si>
  <si>
    <t>Entrega de respuesta al usuario, IPS o EPSS.                                      
Generación de informes trimestrales de indicadores</t>
  </si>
  <si>
    <t>matriz de radicacion PQRS 
informe trimestral</t>
  </si>
  <si>
    <t>Oportunidad de respuesta a solicitudes de urgencia de la poblaciòn pobre no asegurada</t>
  </si>
  <si>
    <t>Algunas autorizaciones de urgencias requieren cotizacin de las IPS prestadoras, las cuales en ocasioses no envian este documento  oportunametne, situacion que no permite la respuesta oportuna de acuerdo a los tiempos establecidos para Urgencias.</t>
  </si>
  <si>
    <t xml:space="preserve">Se dio respuesta oportuna al 98% de las solicitudes realizadas. </t>
  </si>
  <si>
    <t>Equipo Calidad : Lider Ernesto Sanchez Rodríguez. Prestaciòn de Servicios</t>
  </si>
  <si>
    <t>GARANTIZAR A LOS USUARIOS  DEL IDS LA PRESTACION DE SERVICIOS DE SALUD CON ACCESIBILIDAD, OPORTUNIDAD Y CALIDAD POR PARTE DE LA RED CONTRATADA</t>
  </si>
  <si>
    <t xml:space="preserve">Visitas de Monitoreo y seguimiento a través de visitas de auditoría de calidad y PyP a la prestación de servicios de salud de la red contratada. </t>
  </si>
  <si>
    <t>No.de IPS con auditoria de calidad/Total de IPS programadas en el periodo X100</t>
  </si>
  <si>
    <t xml:space="preserve">Durante el primer trimestre, se encontraba en proceso de contratacion con la red Publica. </t>
  </si>
  <si>
    <t xml:space="preserve">Se reprogramaron las visita a la red contratada, de acuerdo a solicitud de algunas IPS, por cruce de actividades en las fechas definidas. Se inician a partir del Mes de Julio de 2017. </t>
  </si>
  <si>
    <t xml:space="preserve">Se realizaron Visitas de Audiotria de Calidad a la Red prestadora Pública y Privada, verificando el  cumplimiento de la prestación de servicios de la Población  Pobre No asegurada a cargo del Departamento.  Red Pública: ESE Hospital Regional Suroriental, ESE Hospital Emiro Quintero Cañizares, ESE Hospital Regional Centro ESE Hospital Mental Rudesindo Soto.  Red Privada: Clínica Oftalmológica San Diego, Clínica San José, IPS Clinical House, CEDMI, Servicios Especializados del Corazón FCB.  IDIME y Organización LADMEDIS.   
</t>
  </si>
  <si>
    <t>No.de IPS con auditoria de pyp/Total de IPS programadas en el periodo X100</t>
  </si>
  <si>
    <t xml:space="preserve">Se realiazaron Visitas de Audiotria de Calidad a la Red prestadora Pública  revisando el componente de Promocion y Prevencion  en la prestacion del servicio de la Población  Pobre No asegurada a cargo del Departamento.  Red Pública: ESE Hospital Regional Suroriental, ESE Hospital Emiro Quintero Cañizares, ESE Hospital Regional Centro </t>
  </si>
  <si>
    <t>Equipo Financiero. Lider: Nohora Morales Toledo. Prestaciòn de Servicios</t>
  </si>
  <si>
    <t>Auditoria de cuentas medicas a la facturacion radicada en cada periodo.</t>
  </si>
  <si>
    <t>facturación auditada mes / facturación radicada mes  x 100</t>
  </si>
  <si>
    <t>RECONOCIMIENTO Y PAGO OPORTUNO DE LOS SERVICIOS PRESTADOS POR LA RED PUBLICA A LA POBLACION POBRE DEL DEPARTAMENTO GARANTIZANDO EL FLUJO DE RECURSOS PARA APORTAR AL EQUILIBRIO FINANCIERO DE LA ESE.DE SERVICIOS DE SALUD CON ACCESIBILIDAD, OPORTUNIDAD Y CALIDAD POR PARTE DE LA RED CONTRATADA</t>
  </si>
  <si>
    <t xml:space="preserve">Conciliacion de glosas y emision de informe respectivo a supervisor y coordinacion </t>
  </si>
  <si>
    <t>informes de conciliacion de glosas</t>
  </si>
  <si>
    <t>Glosa definitiva por trimestre / facturación auditada por trimestre x 100</t>
  </si>
  <si>
    <t>Durante el primer trimestre se realizo conciliacion de Glosas   con las IPS  que radicaron facturacion por servicios de urgencias prestados.</t>
  </si>
  <si>
    <t>Durante el segundo  trimestre se realizo conciliacion de Glosas   con las IPS  que radicaron facturacion por servicios de urgencias prestados.</t>
  </si>
  <si>
    <t>Durante el tercer trimestre se realizo conciliacion de Glosas   con las IPS  que radicaron facturacion por servicios de urgencias prestados.</t>
  </si>
  <si>
    <t>Elaboracion de actas de pago de la facturacion auditada en el periodo</t>
  </si>
  <si>
    <t>actas de auditoria
actas de pago</t>
  </si>
  <si>
    <t>facturas pagas en el mes/Nº facturas auditadas por mes  x 100</t>
  </si>
  <si>
    <t xml:space="preserve">Se cancelaron facturas por Prestacion de  Servicios de Urgencias. </t>
  </si>
  <si>
    <t>Trazabilidad de la  Facturacion reconocida por trimestre recobros</t>
  </si>
  <si>
    <t>Valor avalado para pago de servicios recobrados por las EPSS en el trimestre -  valor pagado en el trimestre</t>
  </si>
  <si>
    <t xml:space="preserve">Pagado en el trimestre / avalado para pago de servicios recobrados por las EPSS en el trimestre -  </t>
  </si>
  <si>
    <t>CENTRO REGULADOR DE URGENCIAS Y EMERGENCIAS</t>
  </si>
  <si>
    <t>Gestión intersectorial para el mantenimiento y fortalecimiento de las capacidades básicas: incluye acciones de capacitación, asistencia técnica y asesoría en planeación, vigilancia, monitoreo y supervisión de la respuesta nacional y territorial en el contexto del Reglamento Sanitario Internacional 2005. Así mismo, la gestión de la infraestructura e insumos tecnológicos, de comunicación e informáticos.</t>
  </si>
  <si>
    <t>1. Conformacion y/o Actualizacion del acto administrativo del Comité de Emergencias y Desastres del Sector Salud. 2. Conformacion y/o Actualizacion del acto administrativo del Equipo de Respuesta Inmediata del Sector Salud. 3. Manual de Funciones aprobado y socializado ante el Consejo de Gestion del Riesgo.</t>
  </si>
  <si>
    <t>SOPORTE FOTOGRAFICO, DOCUMENTAL Y ACTAS CON LISTADOS DE ASISTENCIA</t>
  </si>
  <si>
    <t>(Actividades ejecutadas / Actividades programadas) x 100</t>
  </si>
  <si>
    <t xml:space="preserve">Se realizo la conformacion de los Comites </t>
  </si>
  <si>
    <t>Planificación de la Gestión Integral del Riesgo de Desastres: comprende la formulación de los Planes Sectoriales de Gestión Integral del Riesgo de Desastres, con actores intersectoriales, que incluyan identificación de las amenazas, panorama de riesgo, construcción de escenarios de afectación y de riesgo, inventario de recursos y capacitación, diseño de intervenciones y mecanismo de seguimiento y evaluación.</t>
  </si>
  <si>
    <t>Elaboracion del PLAN DEL SECTOR SALUD DE GESTION INTEGRAL DEL RIESGO DE DESASTRES, con soporte de socializacion y aprobacion por parte del Consejo de Gestion del Riesgo y Comité de Emergencias del Sector Salud</t>
  </si>
  <si>
    <t>Implementación, seguimiento y evaluación de los Planes Sectoriales de Gestión Integral del Riesgo de Desastres: involucra acciones de divulgación, capacitación, asistencia técnica permanente y monitoreo de los resultados de gestión y sus efectos en las condiciones de vida y salud de la población.</t>
  </si>
  <si>
    <t xml:space="preserve">1. Taller Primer Respondiente Comunitario / Minorias y Comunidades Vulnerables priorizadas por el Consejo de Gestion del Riesgo. 2. Taller Evaluacion de Daños y Analisis de Necesidades en Salud / Equipor de Respuesta Inmediata del Sector Salud. 3. Taller Mapas de Riesgos Comunitarios / Minorias y Comunidades Vulnerables priorizadas por el Consejo de Gestion del Riesgo. </t>
  </si>
  <si>
    <t>Fortalecimiento del programa Hospitales Seguros Frente a los Desastres, orientado a reducir el riesgo, proteger las instalaciones de salud, salvar vidas como medida de seguridad para todos. Moviliza la coordinación y participación interinstitucional e intersectorial a nivel nacional, territorial y local, con el fin de que se identifiquen las prioridades de intervención y la asignación de recursos en los hospitales priorizados, por su importancia y capacidad de resolución en la red de servicios de salud en emergencias y desastres. Incluye capacitación sobre monitoreo, análisis y evaluación de las amenazas, la vulnerabilidad y el riesgo; gestión de la información; desarrollo de medidas para la prevención y mitigación del riesgo; aumentar la capacidad de respuesta financiera, no solo ante la ocurrencia de un evento adverso, sino en acciones de prevención. En los territorios indígenas serán las autoridades tradicionales parte fundamental del Sistema Nacional de Prevención y Atención de Desastres.</t>
  </si>
  <si>
    <t>1. Taller Hospitales Seguros Frente a Desastres. 2. Evaluacion del Indice de Seguridad Hospitalaria en las IPS de la Red Publica que cuenten con servicios de Urgencias Habilitados. 3. Planes Hospitalarios de Emergencias de las IPS de la Red Publica actualizados con base en el panorama de riesgos descrito en el Plan Municipal de gestion Integral del Riesgo de Desastres.</t>
  </si>
  <si>
    <t>Fortalecimiento de las acciones de gestión hospitalaria para el suministro de sangre y componentes sanguíneos, a través de la articulación con la Red Nacional de Bancos de Sangre y Servicios Transfusionales, con el fin de garantizar la disponibilidad con oportunidad y suficiencia de estos componentes.</t>
  </si>
  <si>
    <t xml:space="preserve">1. Construccion de la ruta de acceso a Hemoderivados a nivel local con base en el aseguramiento en salud de la poblacion. </t>
  </si>
  <si>
    <t>Fortalecimiento de la capacidad sectorial, transectorial y comunitaria para detectar y responder a eventos de importancia nacional e internacional: involucra las acciones a cargo de la autoridad sanitaria en el marco de las competencias de normas y políticas; la coordinación y comunicación con el Centro Nacional de Enlace, y la respuesta ante eventos de interés en salud pública de importancia nacional e internacional; información y comunicación sobre los patrones de riesgo, capacitación de recurso humano, fortalecimiento de laboratorios y puntos de entrada en las fronteras.</t>
  </si>
  <si>
    <t>1. Plan de contingencia ante eventos en salud publica de interes internacional. 2. Fortalecimiento del Equipo de Respuesta Inmediata con medios de comunicacion e insumos destinados a la realizacion de la Evaluacion de Daños y Analisis de Necesidades. 3. Mapa de riesgos en fisico y magnetico donde se enumeren las amenazas y capacidad instalada del sector salud frente a urgencias, emergencias y desastres.</t>
  </si>
  <si>
    <t>Fortalecer la Estrategia Nacional de Respuesta a Emergencias, garantizando la efectividad de la atención y prestación de servicios básicos durante la respuesta, a través de la formulación, desarrollo y evaluación de los planes sectoriales de gestión del riesgo de desastres.</t>
  </si>
  <si>
    <t>1. Ejercicio de Simulacion y/o Simulacro ante eventos en salud publica de interes internacional. 2. Taller Conformacion de Brigadas de Emergencias en las IPS con Servicios de Urgencias habilitado. 3. Ejercicio de Simulacion y/o Simulacro ante heridos en masa (Areas de expansion).</t>
  </si>
  <si>
    <t>Red Nacional de Toxicología: incluye la movilización de los actores nacionales para la definición, conformación y mecanismo de operación de la Red Nacional de Toxicología, para la disposición y asistencia las 24 horas del día a las Instituciones Prestadoras de Salud y a la comunidad. La gestión y administración de la tecnología informática y comunicación, y talento humano capacitado y especializado para ofrecer asistencia médica, asesoría sobre el diagnóstico y tratamiento de las intoxicaciones agudas y crónicas, así como realizar investigaciones relacionadas con este tema. Adicional a ello, consolidar, procesar y remitir información científica sobre toxicología a los laboratorios de la red y demás centros científicos del país.</t>
  </si>
  <si>
    <t>1. Ruta de acceso a ANTIDOTOS con base en el Aseguramiento en salud de la poblacion del area de influencia. 2. Disponibilidad de Antidotos en la red de urgencias del area de influencia. 3. Medios de comunicación disponibles articulados con la Red Nacional de Toxicologia.</t>
  </si>
  <si>
    <t>Red Nacional de Bancos de Sangre y Servicios Transfusionales: incluye la gestión con los actores nacionales y territoriales para la redefinición y reorganización de la red, a través de herramientas de diagnóstico, de capacidad de respuesta y la identificación de las necesidades, con el fin de garantizar el acceso oportuno y suficiente a sangre y componentes sanguíneos seguros.</t>
  </si>
  <si>
    <t>1. Realizar una (1) jornada SEMESTRAL de donacion masiva de sangre articulada con el Banco de Sangre del Hospital Erasmo Meoz.</t>
  </si>
  <si>
    <t>Recursos Financieros, Atención en Salud, Recursos Humanos, Jurídica,  Planeación (Arquitectura)</t>
  </si>
  <si>
    <t xml:space="preserve">Entrega y cargue oportuno en la plataforma del SIHO de Minsalud </t>
  </si>
  <si>
    <t>Coordinar  la información de la aplicación del Decreto 2193 de 2004, a todas la Red Pública del Departamento.</t>
  </si>
  <si>
    <t xml:space="preserve"> Documentos soportes para revisión y validación de información .  Información cargada en el aplicativo web en los plazos establecidos por el Ministerio de Salud y Resolución del IDS</t>
  </si>
  <si>
    <t>(No. de Validaciones / Total de ESE del Departamento )*100</t>
  </si>
  <si>
    <t xml:space="preserve">* Entrega y cargue oportuno en la plataforma del SIHO de Minsalud del Cuarto Trimestre de 2016 en Febrero de 2017, 15 ESE validades oportunamente y una sin validar de las 16 ESE  del Dpto.    El segundo Semestre de Calidad las 16 ESE del Departamento validaron oportuna-mente.                                                                            * Informe anual  2016 en el mes de Marzo de 2017, 15 ESE validadas oportunamente y 1 sin validar de las 16 ESE del departamento . </t>
  </si>
  <si>
    <t xml:space="preserve">* Circular No.158 del 17 de Abril de 2017, recordando fechas validación I Trimestre de Producción, Financiero, Recursos Humanos y Jurídica de la vigencia 2017                                            * Entrega y cargue oportuno en la plataforma del SIHO de Minsalud del Primer Trimestre de 2017 en Mayo de 2017, 15 ESE validades oportunamente y una sin validar de las 16 ESE  del Dpto.                                                  </t>
  </si>
  <si>
    <t xml:space="preserve">* Circular No.322 del 06 de Julio de 2017, recordando fechas validación II Trimestre de Producción, Financiero, Recursos Humanos , Jurídica y Primer Semestre de Calidad de la vigencia 2017.                                            * Entrega y cargue oportuno en la plataforma del SIHO de Minsalud del Segundo  Trimestre de 2017 en Agosto de 2017, 15 ESE validades oportunamente y una sin validar de las 16 ESE  del Dpto.     -  Circular 05 de Julio 28 de 2017 Obligatoridad del reporte de la información de que trata el Decreto 2193 de 2004.                                               </t>
  </si>
  <si>
    <t xml:space="preserve">* Circular No.515  del 17 de Octubre de 2017, recordando fechas validación III Trimes- tre de Producción, Financiero, Recursos Humanos , Jurídica.                                            * Entrega y cargue oportuno en la plataforma del SIHO de Minsalud del Tercer  Trimestre de 2017 en Noviembre de 2017, 15 ESE validades oportunamente y una sin validar de las 16 ESE  del Dpto.                                           </t>
  </si>
  <si>
    <t xml:space="preserve">Recursos Financieros, Atención en Salud,  Vigilancia y control, Recursos Humanos Y Jurídica, </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</si>
  <si>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</si>
  <si>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Coordinar la información para el Monitoreo, Seguimiento y Evaluación de los Programas de Saneamiento Fiscal y Financiero de las ESE categorizadas en riesgo medio o alto de acuerdo al aplicativo y metodología del MSE de los PSFF de las ESE, páguina web del Ministerio de Hacienda y Crédito Público,  Coordinar la información para el Monitoreo, Seguimiento y Evaluación del Plan de Gestión del Riesgo de las ESE a las cuales no les fué viabilizado el PSFF por el Ministerio de Hacienda y Crédito Público y fueron remitidas a la Super Intendencia Nacional de Salud .</t>
  </si>
  <si>
    <t xml:space="preserve">Documento del PSFF presentado a Ministerio de Hacienda y  Revisión, validación del Informe Trimestral del  PSFF de la ESE con PSFF y elaborar Seguimiento Trimestral de las ESE con PSFF.                (No. de Validaciones / Total de ESE del Departamento )*100 .  Documento del PGIR presentado a la Superintendencia Nacional de Salud para su viabilización </t>
  </si>
  <si>
    <t>(No. de Validaciones / Total de ESE del Departamento con PSFF Y PGIR  )*100</t>
  </si>
  <si>
    <t xml:space="preserve">* Documento del Programa de Saneamiento Fiscal y Financiero presentado por la ESE Hospital Mental Rudesindo Soto de Cúcuta, categorizada en riesgo alto (Resolución 2184 de 2016), al Ministerio de Hacienda y Credito Públi-co para su viabilización  y cargado el Documento y soportes a la página del Sistema Integrado Electrónico Documental SIED de Minhacienda el 09 de Febrero de 2017, Número de Radicaco 1-2017-009649.                                                                 * Informe del Monitoreo, seguimiento y evaluación  al Programa de Saneamiento Fiscal y Financiero viabilizado por el Ministerio de Hacienda y Crédito Público de la ESE Hospital Regional Sur Oriental de Chinácota correspon-diente al Cuarto Trimestre de 2016 y cargado el Documento y soportes a la página del Sistema Integrado Electrónico Documental SIED de Minhacienda el 24 de marzo de 2017, Núme-ro de Radicaco 1-2017-021724.                        </t>
  </si>
  <si>
    <t xml:space="preserve">* Documento del Plan de Gestión Integral del Riesgo (PGIR) presentado por la ESE Hospital Mental Rudesindo Soto de Cúcuta, categorizada en riesgo alto (Resolución 2184 de 2016), a la Superintendencia Nacional de Salud para su viabilización  y enviado mediante Oficio No.1200 de Julio 24 de 2017.                                                                 * Informe del Monitoreo, seguimiento y evaluación  al Programa de Saneamiento Fiscal y Financiero viabilizado por el Ministerio de Hacienda y Crédito Público de la ESE Hospital Regional Sur Oriental de Chinácota correspondiente al primer Trimestre de 2017 y cargado el Documento y soportes a la página del Sistema Integrado Electrónico Documental SIED de Minhacienda el 05 de Junio de 2017, Número de Radicaco 1-2017-041980.                                                                           </t>
  </si>
  <si>
    <t xml:space="preserve">* Documento del Programa de Saneamiento Fiscal y Financiero presentado por la ESE Hospital San Juan de Dios de Pamplona, categorizada en riesgo alto (Resolución 001755 de 2017), al Ministerio de Hacienda y Credito Públi-co para su viabilización  y cargado el Documento y soportes a la página del Sistema Integrado Electrónico Documental SIED de Minhacienda el 12 de Septiembre de 2017, Número de Radicaco 1-2017-073187.                                                                 * Informe segundo trimestre  del Monitoreo, seguimiento y evaluación  al Programa de Saneamiento Fiscal y Financiero viabilizado por el Ministerio de Hacienda y Crédito Público de la ESE Hospital Regional Sur Oriental de Chinácota y cargado el Documento y soportes a la página del Sistema Integrado Electrónico Documental SIED de Minhacienda el 14 de Septiembre de 2017, Núme-ro de Radicaco 1-2017-074244.                        </t>
  </si>
  <si>
    <t xml:space="preserve">* Informe del  tercer trimestre Monitoreo, seguimiento y evaluación  al Programa de Saneamiento Fiscal y Financiero viabilizado por el Ministerio de Hacienda y Crédito Público de la ESE Hospital Regional Sur Oriental de Chinácota y cargado el Documento y soportes a la página del Sistema Integrado Electrónico Documental SIED de Minhacienda el 01 de Diciembre de 2017, Núme-ro de Radicaco 1-2017-100401.                        </t>
  </si>
  <si>
    <t>Recursos Financieros- Presupuesto</t>
  </si>
  <si>
    <t>Anualmente programar los aportes patronales de la vigencia  actual y siguiente de las ESE.  Modificaciones  en la vigencia y seguimiento al saneamiento de la vigencia anterior</t>
  </si>
  <si>
    <t>Distribución y elaboración cuadro recursos Sistema General de Participaciones  en Salud -Aportes Patronales  a las ESE Municipales  y Departamentales vigencia 2016.  Elaboración consolidado Departamental  2017 y modificaciones del mismo.    -   Elaboración Consolidado Proyección Sistema General de Participaciones para salud Aportes Patronales vigencia 2018.  - Continuar con el seguimiento y consolidar información del Saneamiento de los recursos transferidos (Situados Fiscal y SGP) a los Aportes Patronales desde 1994 hasta el 2011 y 2012 -2015 y 2016 por ESE e identificando EPS, Fondo de Pensiones, Cesantías y Riesgos Profesionales.</t>
  </si>
  <si>
    <t>Consolidado Departamental distribución Sistema General de Participaciones para Salud-Aportes Patronales enviado al Ministerio de Salud 2017 y Proyección 2018 - Documentos información ESE Dptales y Municipales saneamiento patronales 1997-2011 y 2012-2015 y 2016. Consolidado Dptal elaborado año por año, ESE por ESE y fondo por fondo de Patronales de acuerdo a normatividad Minsalud</t>
  </si>
  <si>
    <t>(No. de ESE incluidas en el Consolidado de Aportes Patronales / Total de ESE del Departamento )*100</t>
  </si>
  <si>
    <t>Documentos información ESE Departamentales                  y Municipales saneamiento patronales 1997-2011 y 2012-2016: Circular Externa No.RF001 de fecha 03 de febrero de 2017 a 5 ESE del Dpto saldos pendientes de devolución Nueva EPS; Circular Externa No.108 de 10de Marzo de 2017, aplicación de saldos devueltos proceso SAP 1994-2011 a las 16 ESE del Dpto;  Circular Externa No.123 del 24 de Marzo de 2017, mesas de trabajo con Porvenir S.A. consiliación  vigencia 2012-2016</t>
  </si>
  <si>
    <t xml:space="preserve">*16 Circulares Informativas del No.212 al 227de fecha 25 de Mayo de 2017, remitidas a: 6 ESE Municipales, 10 ESE Departamentales sobre la Distribución de Participaciones para Aportes Patronales SGP vigencia 2017; Circular 238 Mayo 30 de 2017, ajuste clasificador Presupuesto Ingresos y Gastos;  5 oficios enumerados del 938 al 942 remitidos a 5 ESE llamado atención incumplimiento información solicitada Circular 212 de 2017;  Oficio 813 de Mayo 24 de 2017 remisión del Consolidado del Formulario Anual de Distribución SGP-Aporte Patronal vigencia 2017 al Ministerio de Salud; Circular No.286 de Junio 16 de 2017 enviada a las 6 ESE Municipales y 10 ESE Dtales  Formulario APNo.3 SGP Aportes Patronales y ajustes presupuestales vigencia 2017.                                               *  Documentos información ESE Departamentales                  y Municipales, entiades Administraoras de Cesantias, Pensiòn, Salud y riesgos Laborales en desarrollo del  Proceso de Saneamiento Aportes Patronales 1994-2011 y 2012-2016: CIRCULARES:    No.153,17/04/2017,solicitud  de saneamiento aportes patronales - Salud con P.A.R.I.S.S. EN Liquidaciòn.  No.159. Mesa de trabajo con COOMEVA EPS-Salud vigencia 2012-2016. No. 160,mesa de trabajo con PROTECCION S.A. en Cesantias y Pensiones, vigencias 2012-2016. No. 197, Mesas de trabajo con entidades adminstrdoras de cesantias,pension, salud y riesgos laborales. No. 198, Solicitud cumplimientos compromisos mesas de strabajo con PORVENIR S.A.  No. 200, 17/05/2017,Solciitud de planillas de pago Aportes SGSSS, vigencia 2017. No.205,19/05/2017, Requisitos para el giro de los recursos resolucion 4874 de2013, No.206,19/05/2017,solciitu de informacion base de datos funcioanrios financidos con recursos del SGP-Oferta. No.207,19/05/2017,mesas de trabajo ESE- proceso SAP vigencias 2012-2016.  No. 04 RF- Entidades administradoras y empleadoras, invitacion para mesas de saneamiento Aportes Patronales , cucuta junio 5-6-7/17.  No. 286, 16/06/2017, Diligenciar formulario AP-3, S.G.P y ajustes presupuestales.     OFICIOS:  No.RF-046,20/04/2017, incumplimeinto envio cuenta maestra ESE Emiro Quintero Cañizares, No. 705, 9/05/2017,incumplimeinto mesa Coomeva EPS,Secretaria de Salud Municipal, No. 706, 9/05/2017, Incumplimiento ESE Hospital Regional Noroccidental a mesa de trabajo con Proteccion y Comeva EPS.  No. 707,9/05/2017,  incumplimiento ESE  Emiro Quintero Cañizaresmesa de trabajo con Proteccion y Coomeva EPS  No708,9/05/2017,  Incumplimeinto ESE ISABEL CELIS YAÑEZ mesa de trabajo con Proteccion y Coomeva.  No. 1033,21/06/2017,  Incumplimiento  Secretaria de Salud a  mesa de trabajo realizadas en Junio con entiades administradoras.  No. 1074, 28/06/2017, respuesta a comunicaciones presentacion formularios AP-3 Vigencia 2017.  INFORMES: 1, Informe mesas de saneamiento- 2, Informe compromisos mesas entre entidades administradoras y empleadoras de                  </t>
  </si>
  <si>
    <t xml:space="preserve">Circular No.390 de Agosto 3 de 2017, Informacion cujmplimiento compromisos mesas de trabajo SAP.                               - Circular No.389 de Agosto 3 de 2017 pagos planilla PILA Aportes Patronales.                  - Circular informa-tiva 341 de Julio 13 de 2017.                          - Circular 312 de Julio 4 de 2017 Consolidado de actas procesos SAP vigencia 2012-2016.                                    - Circualr 391 de Agosto 3 de 2017 y 313 de Julio 4 de 2017 remitidas a Entidades Administradoras de Cesantías, pendiones y Riesgos Profesionales  compromisos mesa de trabajo SAP y 313 de Julio 4 de 2017 Actas firmada procesos 2012-2016 SAP </t>
  </si>
  <si>
    <t>Circular No.500 de Octubre 12 de 2017, Informe actualizado actas de saneamiento 2012-2016            - Circular No.501 Octubre 12 de 2017,AAplicación de Pagos a traves de la Planilla PILA.                                                  - Circular No.529 de 27 de Octubre de 2017, Proceso SAP 2012-2016 con COLPENSIONES.                      - Circular No.533 de 8 de NOviembre de 2017, Invitación mesas de trabajo con COLPENSIONES.             - Circular No.597 de 26 de Diciembre de 2017,  información pago aprotes de seguridad solcial vigencia 2017.</t>
  </si>
  <si>
    <t>Recursos Financieros- Recursos Humanos (Plane de Cargos)</t>
  </si>
  <si>
    <t xml:space="preserve">Presupuesto de ESE aprobados por el CONFIS Departamental y adoptados por las Juntas directivas de las ESE, al igual que sus modificaciones y Planes de cargos.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</si>
  <si>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2016 de las ESE del Departamento e incorporación de Cuentas por Cobrar recaudadas. Consolidado trimestral  General y por municipios de la  ejecución presupuestal de Ingresos y Gastos  de las ESE municipales y departamentales - </t>
  </si>
  <si>
    <t>Generar  directriz elaboración presupuesto ingresos y gastos. Presupuestos elaborados. Presupuestos programados. Modificaciones presupuestales asesoradas.  Conceptos aprobación presupuesto y modificaciones a los mismos - Consolidado ejecución presupuestal ingresos y gastos elaborados ESE municipales y departamentales.</t>
  </si>
  <si>
    <t>(No. de Presupuestos aprobados por el CONFIS Departamental y Juntas Directivas con concepto técnico / Total de ESE Departamentales*100) ( No. Concpetos Técncicos expedidos de modificaciones Presupuestales presentadas por las ESE / solicitudes de revisión modificaciones Presupeutales de las ESE del Departamento *100) No. de cierres financieros de vigencia 2016 revisados /Total de ESE del Departamento *100)</t>
  </si>
  <si>
    <t xml:space="preserve">* Modificaciones presupuestales asesoradas y con  Conceptos Técnicos  de  modificaciones al  presupuesto ingresos y gastos a las ESE del Departamento, en el primer trimestre de 2017, Para un  total de 11 concepto técnicos emitidos para aprobación de las Juntas de las ESE.                                                                                     * Operaciones de Cierre de vigencia 2016, de las 16 ESE del Departamento revisadas. </t>
  </si>
  <si>
    <t xml:space="preserve">* Modificaciones presupuestales asesoradas y con  Conceptos Técnicos  de  modificaciones al  presupuesto ingresos y gastos a las ESE del Departamento, en el segundo trimestre de 2017, Para un  total de 19 concepto técnicos emitidos para aprobación de las Juntas de las ESE.                                                                                     </t>
  </si>
  <si>
    <t xml:space="preserve">*Presupuesto de ESE aprobados por el CONFIS Departamental y adoptados por las Juntas directivas de las ESE                                               * Modificaciones presupuestales asesoradas y con  Conceptos Técnicos  de  modificaciones al  presupuesto ingresos y gastos a las ESE del Departamento, en el tercer trimestre de 2017, Para un  total de 16 concepto técnicos emitidos para aprobación de las Juntas de las ESE.                                                                                     </t>
  </si>
  <si>
    <t xml:space="preserve">* Modificaciones presupuestales asesoradas y con  Conceptos Técnicos  de  modificaciones al  presupuesto ingresos y gastos a las ESE del Departamento, en el tercer trimestre de 2017, Para un  total de 10 concepto técnicos emitidos para aprobación de las Juntas de las ESE . 10 conceptos sobre aprobación del Presupuesto de las ESE dirigido al Director del IDS y 10 conceptos de aprobación del Presupuesto de Ingresos y Gastos de las ESE Dptales para aprobación del ONFIS Dptal                                                                                   </t>
  </si>
  <si>
    <t>Recursos Financieros,  Presupuesto, Aseguramiento,  Prestación de Servicios,  Salud Pública y Planeación.</t>
  </si>
  <si>
    <t>Cumplir con el envio oportuno del Documento Técnico del Plan Financiero de Salud del Departamento Norte de Santander, acorde a la metodología diseñada y a las observaciones dadas por el Ministerio de Hacienda y Crédito Público y Ministerio de Salud.</t>
  </si>
  <si>
    <t>Coordinar y efectuar reunión con las Areas involucradas en el proceso, realizar actas de compromiso, efectuar consolidación de la información solicitada para la elaboración final del documento a remitir al Ministerio de Hacienda y Crédito Público y al Ministerio de Salud, para su validaci</t>
  </si>
  <si>
    <t>Conocer y aplicar lo estipulado en la Resolución 4015 de 2013, en la cual se
establecen los términos y metodología para la elaboración de los Planes Financieros
Territoriales de Salud y modificada por la Resolución 4834 de 2015</t>
  </si>
  <si>
    <t>Asistencia técnica al Plan Financiero Territorial de Salud del Departamento Norte de Santander.     (Documento Técnico del Plan Financiero Territorial de Salud del Departamento Norte de Santander elaborado 2016-2019)</t>
  </si>
  <si>
    <t>Documento técnico Ajuste Plan Financiero Territorial de Salud, del Departamento Norte de remitido mediante Oficio No.264 de Febrero 28 de 2017 y Radicado No.201742300425632 del 1 de Marzo de 2017 ante el Ministerio de Salud, para su aprobación.</t>
  </si>
  <si>
    <t xml:space="preserve">No aplica para este trimestre </t>
  </si>
  <si>
    <t>Se desarrolla en el primer trimestre de cada anualidad</t>
  </si>
  <si>
    <t>Recursos Financieros</t>
  </si>
  <si>
    <t xml:space="preserve">Presentar al MSPS la disribución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</si>
  <si>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</si>
  <si>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</si>
  <si>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Valor asignado , tramitado y  avalado para pago de los recursos del Ministerio de Salud para cada  ESE con PSFF viabilizado por el Ministerio de Hacienda / Total recursos asignados a la ESE para ejecutarlos.</t>
  </si>
  <si>
    <t xml:space="preserve">Durante el primer trimestre de 2017, no se dio ejecución a los recursos asignados como apoyo a los PSFF viabilizados por el MHCP, Resolución 4874 de 2013 y 5938 de 2014.                                                                                                                        </t>
  </si>
  <si>
    <t xml:space="preserve">En el segundo  trimestre de 2017, no se dio ejecución a los recursos asignados como apoyo a los PSFF viabilizados por el MHCP, Resolu-ción 4874 de 2013, pero se envio al MSPS un ajuste a la  propuesta de ejcución recursos con fecha 14 DE JUNIO DE 2017 según Oficio No. 987.                                           - De la Resolución No.5938 de 2014 se efectuo giro a la ESE Hospaital San Juan de Dios de Pamplona $425,224,140 para Fortalecimiento de los Ingresos.                                                                                                               </t>
  </si>
  <si>
    <t>En este trimestre se efectuo giro  a la ESE Hospital Mental Rudesindo Soto de Cúcuta, con PSFF aprobado por el MHCP en la vigencia 2014 y correspondiente a los recursos asignados mediante Resolución 4874 de 2013, para el pago de pasivos.</t>
  </si>
  <si>
    <t>En este trimestre se efectuo giro de los recursods asignados por la Resolución 4874 de 2013:, con PSFF aprobado por el MHCP en la vigencia 2014:    - ESE Hospital Mental Rudesindo Soto de Cúcuta, el pago de pasivos -Servi-cios públicos $52.180,300 .   -Fortalecimiento de los Ingresos girado a las  ESE Hospital Erasmo Meoz de Cúcuta  $76,035,649.               - ESE Hospital Regional Norte - Tibú, $14,406,001.        - ESE Hospital Regional Sur Oriental de Chinácota $160,258,000.</t>
  </si>
  <si>
    <t>Recursos Financieros, Presupuesto, Tesorería, Jurídica, Prestación de Servicios y Salud Pública</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</si>
  <si>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</si>
  <si>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</si>
  <si>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Territoriales de Salud y modificada por la Resolución 4834 de 2015</t>
  </si>
  <si>
    <t xml:space="preserve">Consolidado de la documentación solicitada y remitida a la Contadora del Departamento </t>
  </si>
  <si>
    <t xml:space="preserve">circular interna 027 del 19 de Enero de 2017 y Consolidado de la documentación remitida mediante Oficio No. 165 del 10 de febrero de 2017, a la Contadora del Departamento N. de S. </t>
  </si>
  <si>
    <t>Recursos Financieros, Aseguramiento, Prestación de Servicios  y Salud Pública</t>
  </si>
  <si>
    <t>Continuar con el Informe anual de la ejecución de los recursos de tres (3) vigencia y la programación de la actual por fuentees y usos</t>
  </si>
  <si>
    <t xml:space="preserve">Elaborar el Mapa Financiero del Sector Salud del  Entes Territoriales </t>
  </si>
  <si>
    <t xml:space="preserve">Mapa financiero elaborado y consolidado </t>
  </si>
  <si>
    <t>Se realiza cuando el Ministerio de Salud lo solicite</t>
  </si>
  <si>
    <t xml:space="preserve"> Areas involucradas en el Plan de Desarrollo (Coordinadora Recursos Financieros y Presupuesto)</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</si>
  <si>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</si>
  <si>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</si>
  <si>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</si>
  <si>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Correo Electronico de fecha 09 de Febrero de 2017, archivo "Presupuesto Inicial por Fuentes de Financiación" enviado al correo - IDS Ofiicina Planeación (richardjaimes8@hotmail.com)</t>
  </si>
  <si>
    <t>Recursos Financieros y Atención en Salud</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</si>
  <si>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</si>
  <si>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</si>
  <si>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</si>
  <si>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</si>
  <si>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No  aplica en el primer trimestre de 2017</t>
  </si>
  <si>
    <t>Información remitida a la Oficina de Atención en Salud mediante Oficio No.057 de Mayo 16 de 2017, la cual hace parte de la Evaluación de la Capacidad de Gestión de los seis (6) Municipios Descentralizados acorde a la metodología implantada por el Ministerio de Salud.5 de los 6 municpios se excluye a HERRAN</t>
  </si>
  <si>
    <t>Se desarrollo en el Segundo Trimestre</t>
  </si>
  <si>
    <t xml:space="preserve">Recuros Financieros, Presupuesto y Prestación de Servicios de Salud </t>
  </si>
  <si>
    <t>Aplicar recursos a la PPNA y Eventos NO POS de acuerdo a normas vigente</t>
  </si>
  <si>
    <t>Participar en  la aplicación de los recursos del Sistema General de Participaciones y Rentas Cedidas, para la atención a la Población Pobre no Cubierta en el 2017</t>
  </si>
  <si>
    <t xml:space="preserve">Apoyar a Prestación de Servicios en la distribución de los recursos de los CONPES y el cuadro de distribución para prestación de servicios de salud a la Población Pobre no Cubierta </t>
  </si>
  <si>
    <t xml:space="preserve">Recursos de Prestación de Servicios a la población pobre no Asegurada y Eventos No POS distribuidos </t>
  </si>
  <si>
    <t>Según Acuerdo No. 010  de Junio 14 de 2017 se ajusta el Presupuesto del IDS acorde al Documento de distribución SGP 017 de 2017 en lo referente a Prestación de Servicios de  la Población Pobre no Cubierta  , soportado Decreto No. 000763 de Junio 2 de 2017.</t>
  </si>
  <si>
    <t>El el tercer trimestre se comprometieron $5.416.857.611 para Atención a la población pobre no asegurada y eventos no Pos-s</t>
  </si>
  <si>
    <t>El el tercer trimestre se comprometieron $10.077.332.512.46 para Atención a la población pobre no asegurada y eventos no Pos-s</t>
  </si>
  <si>
    <t>Recursos Financieros, Presupuesto y Aseguramiento</t>
  </si>
  <si>
    <t>Recursos definidos, asignados  y ejecutados según normatividad vigente</t>
  </si>
  <si>
    <t>Coordinar la aplicación de los recursos de Rentas Cedidas, para cofinanciar el régimen subsidado en el 2017</t>
  </si>
  <si>
    <t>Resolución (s) de distribución de recursos de confinanciación por municipios y cuadro de distribución por fuentes del régimen subsidiado</t>
  </si>
  <si>
    <t xml:space="preserve">Recursos ejecutados para coofinanciación  del Aseguramiento/ total recursos asingados para el aseguramiento. </t>
  </si>
  <si>
    <t>Resolución 805 de Marzo 06 de 2017 (s) de distribución de recursos de confinanciación por municipios y cuadro de distribución por fuentes del régimen subsidiado - Registros Presupuestales a los 40 Municipios del Departamento de fecha 14 de marzo de 2017.</t>
  </si>
  <si>
    <t>Se desarrollo en el primer Trimestre</t>
  </si>
  <si>
    <t>Recuros Financieros, Presupuesto, Contabilidad y Pagaduría.</t>
  </si>
  <si>
    <t>Operaciones de cierre plasmadas en Acto Administrativo de incorporación de saldos, recursos sin aforar, reservas presupuestales</t>
  </si>
  <si>
    <t xml:space="preserve">Efectuar reuniones para realizar el cierre vigencia 2016 de la Sede del Instituto Departamental de Salud con la conciliación entre las Oficinas de Presupuesto , contabilidad y Tesoreria y producir los Actos Administrativos </t>
  </si>
  <si>
    <t>Documentos de constitución de Reservas y Cuentas por pagar, cuadro operaciones de cierre.</t>
  </si>
  <si>
    <t>Actos Administrativos constitución de Reservas,  Cuentas por pagar e incoporación Presupuestal de los resultados del cierre</t>
  </si>
  <si>
    <t>Res 0003 del 3 de Enero de 2017 Constitución de Cuentas por Pagar a 31/12/16- Res 00011 de 7 de enero de 2017 constitucion de reservas presupuestales a 31/12/2016</t>
  </si>
  <si>
    <t>Resolución de cancelación de reservas No.2115de Mayo de 2017</t>
  </si>
  <si>
    <t>CANCELACION DE RESERVA
Resolución No.3025  de Jullio 31 DE 2017
Resolución No.3265 de Agosto 15 de 2017
Resolución No.3966 de Septiembre 28 de 2017</t>
  </si>
  <si>
    <t>Recuros Financieros, Presupuesto, y Pagaduría.</t>
  </si>
  <si>
    <t>Ejecutar Presupuesto con disponibilidades, registros  y definitivas presupuestales requeridos por el Ordenador</t>
  </si>
  <si>
    <t>Desarrollo de actividades financieras: Ejecución del Presupuesto vigencia 2017</t>
  </si>
  <si>
    <t>Ejecución presupuestal de Ingresos y Gastos</t>
  </si>
  <si>
    <t xml:space="preserve"> 11 Ejecuciones presupuestales de Ingresos y Gastos a</t>
  </si>
  <si>
    <t>Ejecución presupuestal de Ingresos y Gastos de los meses de Enero, Febrero y Marzo de 2017, consolidada entregada a Sistemas para publicación Gobierno en Línea</t>
  </si>
  <si>
    <t>Ejecución presupuestal de Ingresos y Gastos meses de Abril, Mayo y Junio 30 de 2017 consolidada entregada a Sistemas para publicación Gobierno en Línea</t>
  </si>
  <si>
    <t>Ejecución presupuestal de Ingresos y Gastos meses de julio, agosto y septiembre 30 de 2017 consolidada entregada a Sistemas para publicación Gobierno en Línea</t>
  </si>
  <si>
    <t>Recuros Financieros, Presupuesto, Contabilidad  y Pagaduría.</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</si>
  <si>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</si>
  <si>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</si>
  <si>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</si>
  <si>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No.Informes Contables solicitados por los Entidades </t>
  </si>
  <si>
    <t xml:space="preserve">Informe contable del cuarto trimestre de 2016 cargado en el chip de la Contaduría General de la Nación el 15 de febrero de 2017. </t>
  </si>
  <si>
    <t xml:space="preserve">Informe contable del Primer trimestre de 2017 cargado en el chip de la Contaduría General de la Nación el 28 de Abril de 2017 </t>
  </si>
  <si>
    <t xml:space="preserve">Informe contable del Segundo trimestre de 2017 cargado en el chip de la Contaduría General de la Nación el 31 de Juliol de 2017 </t>
  </si>
  <si>
    <t>Presupuesto, Contabilidad y Tesorería/ pagaduría</t>
  </si>
  <si>
    <t>Movimientos financieros registrados oportunamente</t>
  </si>
  <si>
    <t>Registro Presupuestal de la vigenia 2017  con sus ejecución de disponibildiades, registros y definitivas presupuestales. Recaudos de Tesoreria, pago de compromisos: Coniliaciones, boletines de caja, elaboración y presentación de informes</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</si>
  <si>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</si>
  <si>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</si>
  <si>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contabilidad y tesorería) en el sistema Integrado Financiero TNS tan pronto son reconocidas y pagadas. Ejecución de 841 disponibilidades presupuetales, 1240 registros presupueestales y 914 definitivas</t>
  </si>
  <si>
    <t>Se realizó el registro de todas las operaciones financieras Presupuesto, contabilidad y tesorería) en el sistema Integrado Financiero TNS tan pronto son reconocidas y pagadas. Ejecución de 899 disponibilidades presupuestales, 1452 registros presupueestales y 2063 definitivas</t>
  </si>
  <si>
    <t>Se realizó el registro de todas las operaciones financieras Presupuesto, contabilidad y tesorería) en el sistema Integrado Financiero TNS tan pronto son reconocidas y pagadas. Ejecución de 962 disponibilidades presupuestales, 1365 registros presupuestales y 1980 definitivas</t>
  </si>
  <si>
    <t>Recursos Financieros- Central de Cuentas, Presupuesto,Contabildiad y Tesoreria</t>
  </si>
  <si>
    <t>Ordenes de pago con cumplimiento de normatividad vigente y soportes requeridos</t>
  </si>
  <si>
    <t>Elaboración, radicación y trámite de ordenes de pago diferentes conceptos</t>
  </si>
  <si>
    <t>Cuentas de cobro con el cumplmiento de los requisitos registradas y pagadas</t>
  </si>
  <si>
    <t>Número de cuentas radicadas, tramitadas y pagadas/ Total de cuentas radicadas</t>
  </si>
  <si>
    <t>558 Ordenes de pago elaboradas, radicadas, tramitadas y pagadas</t>
  </si>
  <si>
    <t>2044 Ordenes de pago elaboradas, radicadas, tramitadas y pagadas</t>
  </si>
  <si>
    <t>1965 Ordenes de pago elaboradas, radicadas, tramitadas y pagadas</t>
  </si>
  <si>
    <t>3097 Ordenes de pago elaboradas, radicadas, tramitadas y pagadas</t>
  </si>
  <si>
    <t>Recursos Financieros, Presupuesto</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</si>
  <si>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</si>
  <si>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</si>
  <si>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</si>
  <si>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Documentos elaborados:  Proyectos de Ordenanzas No.   ; Decretos: Nos.0358 De Febrero 16 de 2017 y Acuerdos Junta de Salud: Nos.004 del 23 de Febrero de 2017 Aprobados por la Junta de Salud</t>
  </si>
  <si>
    <t>Documentos elaborados:  Proyectos de Ordenanzas No.   ; Decretos: Nos.0629 (21-abr-2017), 0763 (02-jun-2017) y Acuerdos Junta de Salud: Nos.007 (05-may-2017), 010 (14-jun-2017) y 011 (14-jun-2017)   Aprobados por la Junta de Salud</t>
  </si>
  <si>
    <t>Documentos elaborados:  Proyectos de Ordenanzas No.   ; Decretos: Nos. 0936 (01-ago-2017) y Acuerdos Junta de Salud: Nos.012 (15-ago-2017)   Aprobados por la Junta de Salud</t>
  </si>
  <si>
    <t>Documentos elaborados:  Proyectos de Ordenanzas No.   ; Decretos: Nos. 1057 (08-sep-2017) y Acuerdo Junta de Salud: Nos.013 (06-oct-2017),Decretos: Nos.1121 (05-oct-2017) y Acuerdo Junta de Salud: Nos.014 (06-oct-2017), Decretos: Nos. 1222 (10-nov-2017) y Acuerdo Junta de Salud: Nos.015 (10-nov-2017), Decreto: Nos. 1336 (26-dic-2017) y Acuerdo Junta de Salud: Nos.016 (28-dic-2017), Ordenanza: Nos.13 (19-dic-2017) y Acuerdo Junta de Salud: Nos.018 (28-dic-2017)     Aprobados por la Junta de Salud</t>
  </si>
  <si>
    <t>Matrices del riesgo de cada una de las ESE del Departamento aplicadas</t>
  </si>
  <si>
    <t xml:space="preserve">Participar en la Evaluación de las ESE, según metodología del Ministerio de Salud y Protección Social </t>
  </si>
  <si>
    <t>Matrices de evalaución del riesgo de cada ESE</t>
  </si>
  <si>
    <t>16 Matrices de evalaución del riesgo de las ESE/ total de ESE del Departamento</t>
  </si>
  <si>
    <t>No aplica en el primer trimestre de 2017</t>
  </si>
  <si>
    <t>Resolución No.1577 del 26 de Mayo de 2017, expedida por el Ministerio de Salud y Protección Social: -Anexo Técnico No.1: Una (1) ESE categorizada en riesgo alto mediante la Resoluciín 2184 de 2016 que continua con igual categorización del Riesgo en 2016. Anexo Técnico No.2:  Una (1) ESE categorizada en Riesgo Alto Resolución 2184 de 2016, con PSFF no viabilizado por el Miisterio de Hacienda y Crédito Público devuelto y enviado a la Superintendencia Nacional de salud. Anexo Técnico No.3. Una (1) ESE categorizada en Riesgo Alto, por no tener información anual con corte a 31 de Diciembre de 2016, consolidadad y validada (Decreto 2184 de 2004).   Anexo Técnico 4. ocho (8) ESE categorizadas Sin Riesgo, tres (3) ESE categorizadas en Riesgo Bajo y dos (2) ESE categorizadas en Riesgo Alto, para la vigencia 2017)</t>
  </si>
  <si>
    <t>La categorizacion del riesgo se realizo en el segundo trimestre</t>
  </si>
  <si>
    <t>La categorizacion del riesgo se realiza en el mes de Mayo de cada anualidad</t>
  </si>
  <si>
    <t>Recursos Financieros, Atención en Salud y Jurídica</t>
  </si>
  <si>
    <t>De cada ESE entregar información financiera requerida</t>
  </si>
  <si>
    <t>Participar en la evaluación de los gerentes de las ESE según metodología del Ministerio de Salud</t>
  </si>
  <si>
    <t>Formato de evaluación de gerentes</t>
  </si>
  <si>
    <t xml:space="preserve">No. Informes solicitados para evaluación de gerentes/total de gerentes </t>
  </si>
  <si>
    <t>No se participo en esta actividad</t>
  </si>
  <si>
    <t>Recursos Financieros, Atención en Salud, Recursos Humanos, Jurídica.</t>
  </si>
  <si>
    <t>Ese actualizadas en Decreto 2193/2004, PSFF y PGIR</t>
  </si>
  <si>
    <t>Organizar la capacitación para las ESE en la metodología para elaborar PSFF del MHCP</t>
  </si>
  <si>
    <t>ESE departamentales y Municipales actualizadas en los lineamientos del PSFF</t>
  </si>
  <si>
    <t>No. ESE departamentales y Municipales actualizadas en los lineamientos del PSFFcategorizadas en riesgo medio y alto / Total ESE del departamento Categorizadas en riesgo medio y alto</t>
  </si>
  <si>
    <t xml:space="preserve">*La Superintendencia Nacional de Salud cita en la Ciudad de Bogotá el día 8 de Junio de 2017 da capacitación sobre la Metodología de Elaboración de los Planes de Gestión Integral del Riesgo -PGIR, asistiendo funcionarios del IDS y de la ESE Hospital Mental Rudesindo Soto de Cúcuta.                        *Con fecha 20 de Junio de 2017 el IDS brinda capacitación a la ESE Hospital San Juan de Dios de Pamplona para socializar la Metodología implementada por el Ministerio de Hacienda y Crédito Público para la elaboración del Programa de Saneamiento Fiscal y Financiero de las ESE categorizadas en riesgo medio o alto y establecer el cronograma respectivo. </t>
  </si>
  <si>
    <t>La capacitación se efectuo en el segundo trimestre</t>
  </si>
  <si>
    <t>Recursos Financieros, Presupuesto, Contabilidad, Tesorería.</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</si>
  <si>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</si>
  <si>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</si>
  <si>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</si>
  <si>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Retencion en la Fuente presentadas diciembre 2016, enero y febrero 2017 destino DIAN.               - Reporte de transferencias presentadas diciembre 2017, enero y febrero 2017  Destino Supersalud                                                                    - Declaracion Bimestral noviembre - diciembre 2016 y enero y febrero 2017 Retencion  por ICA Destino Alcaldia                                                           - FUT anual 2016 a  consolidar en la secretaria de hacienda departamental.                                                  -Libro Presupuestal de Gastos del  2016 destino Contraloría Departamental de la República.                   - Informes presupuestales a la Superintendencia de Salud.</t>
  </si>
  <si>
    <t>Retencion en la Fuente presentadas, Abril (9 mayo), Mayo(8 de junio), Junio (11 de julio) 2017 destino DIAN.                                                                                     - Reporte de transferencias presentadas 2017,Abril , Mayo, Junio 2017  Destino Supersalud (10 primeros dias del mes)                                                                   - Declaracion Bimestral,Marzo-Abril , Mayo-Junio 2017 Retencion  por ICA Destino Alcaldia   (10 primeros dias del mes)                                                                                                                                                                                - Informes presupuestales a la Superintendencia de Salud, (trimestral Abril-Julio) (primeros 15 dias del mes)                                                                                         - Informe FUT, (trimestral Abril-Julio) (primeros 15 dias del mes)</t>
  </si>
  <si>
    <t>TESORERIA
Retencion en la Fuente presentadas, Julio (9Agosto), Agosto(9 de Sept), Septiembre (10 de Octubre) 2017 destino DIAN.                                                                                     - Reporte de transferencias presentadas 2017,Julio , Agosto, Septiembre 2017  Destino Supersalud (10 primeros dias del mes)                                                                   - Declaracion Bimestral, Julio-Agosto 2017 Retencion  por ICA Destino Alcaldia   (10 primeros dias del mes).                                                                                                                                                                                                                             
PRESUPUESTO
- Informes presupuestales a la Superintendencia de Salud, (trimestral Julio a septiembre) (primeros 15 dias del mes)                                                                                         - Informe FUT, (trimestral Julio a Septiembre) (primeros 15 dias del mes)
- Informe CGR, (trimestral Julio a Septiembre) (primeros 15 dias del mes)</t>
  </si>
  <si>
    <t>TESORERIA
Retencion en la Fuente presentadas, Octubre (09 nov), Noviembre(10 de Dic), Diciembre (10 de Enero) 2018 destino DIAN.                                                                                     - Reporte de transferencias presentadas 2017,Octubre , Noviembre, Diciembre 2017  Destino Supersalud (10 primeros dias del mes)                                                                   - Declaracion Bimestral, septiembre-octubre; nociembre -diciembre 2017 Retencion  por ICA Destino Alcaldia   (10 primeros dias del mes).                                                                                                                                                                                                                             
PRESUPUESTO
- Informes presupuestales a la Superintendencia de Salud, (trimestral Octubre a Diciembre) (primeros 15 dias del mes)                                                                                         - Informe FUT, (trimestral Octubre a Diciembre) (primeros 15 dias del mes)
- Informe CGR, (trimestral Octubre a Diciembre) (primeros 15 dias del mes)</t>
  </si>
  <si>
    <t>En este periodo se finalizò el proceso con las siguientes actividades que se desarrollaron:
1.Elaboraciòn de los decretos  de evaluacion de la capacidad de gestiòn de los municipios descentralizados vigencia 2016, debidamente firmados por el Señor Gobernador.
2.Se realizò el proceso de notificaciòn a los 6 Alcaldes sobre la calificaciòn optenida.
3.Se envio al Ministerio de Salud y Protecciòn Social, los Decretos, la evaluaciòn y los planes de mejoramiento de los 6 municipios descentralizados.</t>
  </si>
  <si>
    <t>CANCELACION DE RESERVA
Resolución No.4431 de Octubre  31 de 2017
Resolución No.4590 de Noviembre 8 de 2017
Resolución No.5202 de Diciembre 18 de 2017
Resolución No.5203 de Diciembre 18 de 2017</t>
  </si>
  <si>
    <t>Ejecución presupuestal de Ingresos y Gastos meses de octubre, noviembre, diciembre de 2017 consolidada entregada a Sistemas para publicación Gobierno en Línea</t>
  </si>
  <si>
    <t xml:space="preserve">Informe contable del Tercer trimestre de 2017 cargado en el chip de la Contaduría General de la Nación el 31  Octubre de 2017 </t>
  </si>
  <si>
    <t>Se realizó el registro de todas las operaciones financieras Presupuesto, contabilidad y tesorería) en el sistema Integrado Financiero TNS tan pronto son reconocidas y pagadas. Ejecución de 1179 disponibilidades presupuestales, 1815 registros presupuestales y 3126 definitivas</t>
  </si>
  <si>
    <t xml:space="preserve">Jose Trinidad Uribe Navarro </t>
  </si>
  <si>
    <t xml:space="preserve">En el 100% de los municipios se desarrollan estrategias de promoción y prevención, incluido entornos saludables </t>
  </si>
  <si>
    <t>Realizar promoción y prevención en los temas de Salud Ambiental en los municipios.</t>
  </si>
  <si>
    <t>Listados de asistencia</t>
  </si>
  <si>
    <t>N° de municipios con acciones de promoción y prevención / Total municipios programados</t>
  </si>
  <si>
    <t xml:space="preserve">221 acciones de promocion y prevencion en 15 Municipios (Abrego Arboledas Bochalema Bucarasica Chinacota  El Zulia La Playa Los Patios Pamplona  Ragonvalia  San Calixto  Silos Teorama  Toledo y Villa Del Rosario) con 2.237 personas beneficiadas </t>
  </si>
  <si>
    <t>313    acciones de promocion y prevencion en 15 Municipios ( Cacota  Chitaga Convencion El Carmen El Tarra Gramalote Hacari  Lourdes  Ocana Mutiscua  Pamplonita San Cayetano salazar tibu  y  Villa Caro) en el segundo trimestre con 5.349 personas beneficiadas.</t>
  </si>
  <si>
    <t>39 acciones de promoción y prevención en 6 municipios (Cachira Cucutilla Durania Sardinata Santiago y La Esperanza  con 573 personas beneficiadas.</t>
  </si>
  <si>
    <t>Se realizó 9 acciones de promoción y prevención en 3 municipios (Herran, Labateca y Puerto Santander) con72  personas beneficiadas.</t>
  </si>
  <si>
    <t>100% de municipios con censos</t>
  </si>
  <si>
    <t>Elaboración de censo de establecimientos de interés sanitario.</t>
  </si>
  <si>
    <t>Censo sanitario</t>
  </si>
  <si>
    <t>N° de municipios con censos sanitarios / Total municipios programados</t>
  </si>
  <si>
    <t>Se actualizan los censos de los 39 municipios</t>
  </si>
  <si>
    <t>100% de municipios con diagnóstico sanitario</t>
  </si>
  <si>
    <t>Realizar diagnosticos sanitarios en los municipios del departamento</t>
  </si>
  <si>
    <t>Diagnósticos</t>
  </si>
  <si>
    <t>Municipios con  diagnósticos sanitarios / Total municipios programados</t>
  </si>
  <si>
    <t>Se realizaron 20 diagnosticos sanitarios en los municipios de (Abrego Arboledas Bochalema Cachira Chinacota Convencion Cucutilla Durania El Carmen El Tarra El Zulia Hacari La Esperanza La Playa Los Patios Puerto Santander Salazar San Calixto San Cayetano y Teorama)</t>
  </si>
  <si>
    <t>Se realizaron 19 diagnosticos sanitarios en los municipios de (Bucarasica, Cacota, Chitaga, Gramalote, Herran, Labateca, Lourdes, Mutiscua, Ocaña, Pamplona, Pamplonita, Ragonvalia, Santiago, Sardinata, Silos, Tibu, Toledo, Villa Caro y Villa Del Rosario)</t>
  </si>
  <si>
    <t>No se programaron actividades en este periodo. Ya se cumplio en los trimestres anteriores</t>
  </si>
  <si>
    <t xml:space="preserve">100% de municipios con acciones IVC en seguridad sanitaria  y ambiental  </t>
  </si>
  <si>
    <t>Realizar las acciones de Inspección, Vigilancia y Control en seguridad sanitaria  y ambiental en los municipios de categoria 4, 5 y 6.</t>
  </si>
  <si>
    <t>Actas de IVC</t>
  </si>
  <si>
    <t xml:space="preserve">Municipios con  acciones de IVC / Total municipios programados </t>
  </si>
  <si>
    <t>Garantizada la vigilancia y control en los establecimientos de interes sanitario en los 39 municipios categorias 4°, 5° y 6°</t>
  </si>
  <si>
    <t>100% de municipios con viglancia de la calidad del agua</t>
  </si>
  <si>
    <t xml:space="preserve">Realizar  la toma y remisión de muestras de agua para control de calidad </t>
  </si>
  <si>
    <t>Análisis de aguas</t>
  </si>
  <si>
    <t>Municipios con vigilancia de la calidad del agua / Total municipios programados</t>
  </si>
  <si>
    <t>Garantizada la vigilancia y control de la calidad del agua en  los 39 municipios categorias 4°, 5° y 6°</t>
  </si>
  <si>
    <t xml:space="preserve">Sandra Luz Ferreira </t>
  </si>
  <si>
    <t>100% de los municipios del Departamento con desarrollo de capacidades para la prevención de enfermedadres no transmisibles</t>
  </si>
  <si>
    <t>Fortalecimiento del talento humano de los 40 municipios en la Dimensión vida Saludable y condiciones No transmisibles en sus dos componentes  para  ser incluidas e  implementadas en el PAS Municipal, para la promover modos, condiciones y estilos de vida saludables en los espacios cotidianos de las personas, familias y comunicades.</t>
  </si>
  <si>
    <t>Actas de socialización</t>
  </si>
  <si>
    <t>N° de socializaciones realizadas / N° socializaciones programadas * 100</t>
  </si>
  <si>
    <t xml:space="preserve">Se realiza  socialización de lineamientos técnicos de la vigencia 2017 a los 40 municipios del departamento en relaciona a la dimensión VIDA SALUDABLE Y CONDICIONES NO TRANSMISIBLES, para lo cual se realizó una adaptación de la estrategia Rehabilitación basada a la Comunidad (RBC) como estrategia operativa a incluir en los PAS de los municipios donde se identifique claramente las acciones de Gestión de la Salud Publica, como del Plan de Intervenciones colectiva, Mediante  taller en la regional de ocaña los dias 15 al 17 de enero y el 19 de enero en pamplona, realiza intervencion la dra Sandra Ferreira relacionada al componente modos, condiciones y estilos de vida saludable, presentando la situación de la salud para las Enfermedades No Transmisibles (ENT) , posteriormente la estrategia RBC y las acciones planteadas a nivel general para gestión de la salud pública como para el PIC. Posteriormente el  dr Cesar Peña realiza la misma actividad en lo relacionado al componente Condiciones crónicas prevalentes con forme la salud bucal, visual y auditiva, desarrollando la misma metodología expuesta por su antecesora.En la jornada de la tarde, se realiza un taller conjunto de los 2 componentes de la dimensión enfocado a la socialización detallada de la adaptación de la estrategia RBC para identificar las variables relacionadas a cada paso Como producto del ejercicio cada grupo socializaba lo construido y se realizaba análisis y conceso de las posibles actividades a incluir en el PAS vigencia 2017.
</t>
  </si>
  <si>
    <t>Actividad realizada en el I trimestre</t>
  </si>
  <si>
    <t>Desarrollar capacidades en el 100% de las IPS publicas del Departamento para la prevención de enfermedadres no transmisibles, la salud bucal, visual y auditiva</t>
  </si>
  <si>
    <t xml:space="preserve"> Realizar Asistencia Técnica Sobre la Normatividad vigente en los relacionado a las ENT y la SBVA,  la migración de la Resolución 412 a las Rutas de Atención de Hipertensión ,Diabetes , Cancer de Mama, promoción y mantenimiento materno perinatal y Cuello Uterino y  seguimiento al riesgo cardiovascular y metabolico a 40 IPS  del Departamento.</t>
  </si>
  <si>
    <t>Actas de asistencia tecnica</t>
  </si>
  <si>
    <t>N° asistencias técnicas ejecutadas / N° de asistencias técnicas programadas * 100</t>
  </si>
  <si>
    <t>Actvidad programada para próximis trimestres</t>
  </si>
  <si>
    <t>Se socializan  las estrategias: "conoce tu riesgo, peso saludable", un millon de corazones y  Estandarización de la Historia Clinica de Hipertensión Arterial,   Normatividad vigente en los relacionado a las ENT y la SBVA,  la migración de la Resolución 412 a las Rutas de Atención de Hipertensión ,Diabetes , Cancer de Mama, promoción y mantenimiento materno perinatal y Cuello Uterino adicionalemnte se realizan: Centro salud Bucarasica, Hospital de chincota, centro de slaud del  tarra, H sardinata, H de Tibu, Serinsa Tibu, Hospital del Zulia, Centro de Salud San Cayetano, Hospital de los Patios, H de toledo, centro de salud Herran, Centro de salud Ragonvalia, Labateca, Durania, IPS El carmen, Ese Regional Occidental La Esperanza, hospital Isable Celis La Playa, IPS Puerto Santander, IPS Villacaro</t>
  </si>
  <si>
    <t>21</t>
  </si>
  <si>
    <t>Se socializan  las estrategias: "conoce tu riesgo, peso saludable", un millon de corazones y  Estandarización de la Historia Clinica de Hipertensión Arterial,   Normatividad vigente en los relacionado a las ENT y la SBVA,  la migración de la Resolución 412 a las Rutas de Atención de Hipertensión ,Diabetes , Cancer de Mama, promoción y mantenimiento materno perinatal y Cuello Uterino adicionalemnte se realizan:   en  21 IPS programadas en el segundo trimestre, adicionalemnte se hicieron en y se logra realizar en 3 IPSmas para un total de   21 IPS del departamento: ocaña, cucutilla, hacari,  san calixto,silos, teorama,UBA cristo rey ocaña, UBA Norte ocaña, imsalud, UBA puente barco leones, UBA loma de bolivar, UBA materno infantil, IPS urgencias san rafael , UBA Comuneros, Los patios 11 de noviembre,  Los patios,  Montebello, IPS mutiscua, pamplona,Pamplonita, Cacota, Chitaga</t>
  </si>
  <si>
    <t>100% de menores de 18 años con cancer infantil con seguimiento del indicador de oportunidad en el diagnostico definitivo</t>
  </si>
  <si>
    <t>Realizar mesas de trabajo en articulación con la oficina de Vigilancia en Salud Publica a fin de revisar la notificación de los eventos de las enfermedades no transmisibles.</t>
  </si>
  <si>
    <t>Actas de verificación</t>
  </si>
  <si>
    <t>N° de verificaciones del sistemas de información realizadas / N° de verificaciones del sistemas de informaciós programadas * 100</t>
  </si>
  <si>
    <r>
      <t>Se realiza reunion el dia 17 de febrero con los profesionales de apoyo de la dimension vida saludable -condiciones no transmisibles y vigilancia en salud publica con el objetivo de socializar los lineamientos 2017 para los eventos de interes en salud publica de la Dimension, los cuales son: - Morbilidad atendida por enfermedades cronicas no transmisibles-cancer de mama y cuello uterino-cancer menor de 18 años- vigilancia centinela de la exposicion a fluor - vigilancia en enfermedades huerfanas. El día 27  de Marzo se realizo reunión con profesional de VSP donde se hizo cruce de información observando a semana epidemiologica N°</t>
    </r>
    <r>
      <rPr>
        <sz val="11"/>
        <color indexed="8"/>
        <rFont val="Arial"/>
        <family val="2"/>
      </rPr>
      <t>12</t>
    </r>
    <r>
      <rPr>
        <sz val="11"/>
        <color indexed="10"/>
        <rFont val="Arial"/>
        <family val="2"/>
      </rPr>
      <t xml:space="preserve"> </t>
    </r>
    <r>
      <rPr>
        <sz val="11"/>
        <rFont val="Arial"/>
        <family val="2"/>
      </rPr>
      <t>el reporte de los siguientes casos:</t>
    </r>
    <r>
      <rPr>
        <sz val="11"/>
        <color indexed="10"/>
        <rFont val="Arial"/>
        <family val="2"/>
      </rPr>
      <t xml:space="preserve"> </t>
    </r>
    <r>
      <rPr>
        <sz val="11"/>
        <color indexed="8"/>
        <rFont val="Arial"/>
        <family val="2"/>
      </rPr>
      <t>*Cancer de mama y cuello uterino: 79 casos. *Cancer en menor de 18 años: 23 casos. *Enfermedades herfanas: 31 casos. * Vigilancia centinela de la exposicion a fluor: 61 casos.</t>
    </r>
    <r>
      <rPr>
        <sz val="11"/>
        <color indexed="10"/>
        <rFont val="Arial"/>
        <family val="2"/>
      </rPr>
      <t xml:space="preserve">. </t>
    </r>
    <r>
      <rPr>
        <sz val="11"/>
        <rFont val="Arial"/>
        <family val="2"/>
      </rPr>
      <t>Asi mismo el seguimiento a las EAPB en los indicadores de oportunidad de cancer infantil, y las acciones en los eventos reportados de cancer de mama y cuello uterino</t>
    </r>
  </si>
  <si>
    <t xml:space="preserve">Se realiza cruce de información a semana 24 periodo epidemiologico 6 de los eventos de Cancer, estipulados así: 24 eventos de Cancer infantil  y 215 eventos de Cancer de mama y cervix. Se realiza reunion los dias 3 de mayo y 1 de junio con el profesional de vigilancia encargado del evento de fluorosis dental y las contratistas de apoyo de salud oral en la cual  se realiza cruce de informacion para el evento de exposicion a fluor a semana epidemiologica # 20 , presentandose 72 casos notificados al SIVIGILA para el evento. </t>
  </si>
  <si>
    <t>Se realiza reunion el dia 19 de julio y el  4 de septiembre  con el profesional de vigilancia encargado de los eventos de ENT Y SBVA y las profesionales de apoyo de la dimension vida saludable y condiciones no transmisibles  en la cual  se realiza cruce de informacion a semana epidemiologica # 36,  periodo 9 para los eventos estipulados de :  cancer de mama  166 casos,  cuello uterino 83 casos , cancer infantil 36 casos, con oportunidad alta 69,40% (23 casos) con oportunidad media: 8.3% (3 casos) y con oportunidad baja: 19, 4% (5 casos)  y 5 casos sin calidad de dato y evento de fluorosis dental  88 casos notificados al SIVIGILA.</t>
  </si>
  <si>
    <t>Se realizo 1 informe a semana epidemiologia #36 para el evento de cancer infantil , donde se analizan las variables de la ficha de notificacion del evento, encontrandose un total de 39 casos notificados al SIVIGILA.</t>
  </si>
  <si>
    <t xml:space="preserve">Alix Karine Perez Martinez </t>
  </si>
  <si>
    <t>100% de lineamientos de la politica pública de salud mental para el reconocimiento de la situacion territorial en salud mental</t>
  </si>
  <si>
    <t>Actualizacion del documento  diagnóstico departamental  en salud mental,  en articulacion con el  grupo de vigilancia  en salud pública, atencion en salud y prestacion de servicios de salud.</t>
  </si>
  <si>
    <t>Documento actualizado</t>
  </si>
  <si>
    <t>N° documento actualizado</t>
  </si>
  <si>
    <t>Actividad programada para el cuarto trimestre de la vigencia</t>
  </si>
  <si>
    <t xml:space="preserve">En el marco de la Ley 1616 de 2013, con el  Ministerio de Salud y Protección Social desde la Subdirección de Enfermedades No Transmisibles, Grupo para la Gestión Integrada de Salud Mental se vienen adelantando acciones para  la formulación, adopción y​ ​adaptación de la política pública de salud mental, entre éstas, se ha logrado la actualización del Documento Base Diagnóstico de Salud Mental del Departamento, en articulación con Vigilancia en Salud Pública, dicho documento será igualmente retroalimentado por los actores involucrados en el proceso, como lo son Atención en Salud, Vida Saludable y Condiciones No Transmisibles, Promoción Social, Prestación de Servicios de Salud, Fortalecimiento de la Autoridad Sanitaria para la Gestión en Salud, Salud Publica en Emergencias y Desastres, I.E.C., Sala Situacional, Universidad de Pamplona y Observatorio de Orden Público, Social y Político de Norte de Santander, de la Secretaría de Gobierno Departamental, posteriormente se realizará revisión y ajustes pertinentes por parte del MSPS. </t>
  </si>
  <si>
    <t xml:space="preserve">Se convoca a sesión para realizar revisión y aportes al documento preliminar política pública departamental de salud mental de salud mental, a las dimensiones de Vigilancia en Salud Pública, Participación Social, Prestación de Servicios de Salud, Atención en Salud, Comunicaciones, Sala Situacional, Promoción Social, Vida Saludable y Condiciones No Transmisibles, Universidad de Pamplona, Observatorio Departamental de Norte de Santander, Integrantes del Comité Departamental para la Reducción del Consumo de Sustancias Psicoactivas, Consejo Seccional de Estupefacientes, Comité Interinstitucional Consultivo para la Prevención de la Violencia Sexual y Atención Integral de los NNA Víctimas de Abuso Sexual, Hospital Mental Rudesindo Soto, ESE Emiro Quintero Cañizares, Clínica Stella Maris, y Centro de Atención Neuropsiquiátrico de Ocaña, se retroalimentó el documento con los aportes enviados por los participantes y posteriormente se envió a M.S.P.S.  junto con el formato de evaluación asistencia técnica, para su revisión y ajustes. Posteriormente, se convoca a asistencia técnica virtual, en la cual se generaron observaciones acerca del documento base para su posterior remisión al MSPS. </t>
  </si>
  <si>
    <t>Se consolidó el Documento Diagnostico de la Política Pública de Salud Mental, el cual consta de 85 folios en documento Word dentro de su contenido se encuentra Introducción, Objetivos, Generalidades, MArco Normativo y 4 CAPITULOS en el CAPITULO 1 se encuentra lo referente a CARACTERIZACIÒN GENERAL  dentro del  CAPITULO 2 se encuentra la  FUNDAMENTACION TEORICA, EN EL CAPITULO 3 DIAGNOSTICO DE LA SITUACION EN SALUD MENTAL, y en el CAPITULO 4  ESTRATEGIAS DE SALUD MENTAL</t>
  </si>
  <si>
    <t>Socializar los lineamientos de la política pública de salud mental a los municipios del departamento.</t>
  </si>
  <si>
    <t>Informe de socializacion</t>
  </si>
  <si>
    <t>N° de socializaciones efectuadas / N° de socializaciones programadas * 100</t>
  </si>
  <si>
    <t>Se participo en el taller departamental de salud publica , en el marco de las competencias del Instituto Departamental
de Salud conferidas en la Ley 715 de 2001, artículo 43, numeral 43.1.3. “Prestar asistencia técnica y asesoría a los municipios
e instituciones públicas que prestan servicios de salud, en su jurisdicción” y de conformidad con las disposiciones dadas por el
Ministerio de Salud y Protección Social en el artículo No. 38 de la Resolución No. 1536 de 12015 “Aprobación del plan de
acción en salud, donde se programo la socialización de lineamientos a las entidades territoriales.</t>
  </si>
  <si>
    <t xml:space="preserve">Actividad realizada en el primer trimestre </t>
  </si>
  <si>
    <t>Actividad realizada en primer trimestre</t>
  </si>
  <si>
    <t>Desarrollar  asistencia tecnica sobre  las rutas de atencion de atención integral en sustancias psicoactivas, la ruta departamental de salud mental y de violencias  en las IPS Publicas y priorizadas del sector privado,con oferta de servicios en salud mental (se deberá abarcar municipios de Ocaña y Cúcuta)</t>
  </si>
  <si>
    <t>N° de asistencias tecnicas realizadas / N° asistencias técnicas programadas * 100</t>
  </si>
  <si>
    <t>Revisión de archivos y soportes respectivos sobre la ruta de atención integral de consumo de sustancias psicoactivas y reconocimiento de la ruta departamental de salud mental con el fin de unificar informacion a brindar a nivel municipal.</t>
  </si>
  <si>
    <t>Se realizó asistencia tecnica a fin de socializar las rutas de atencion de atención integral en sustancias psicoactivas, la ruta departamental de salud mental y de violencias en las IPS priorizadas: ESE Hospital Mental Rudesindo Soto de Cúcuta y ESE Emiro Quintero Cañizares de Ocaña.</t>
  </si>
  <si>
    <t>Desarrollar  acciones de  inspeccion, vigilancia y control a servicios de salud mental en las IPS publicas  con oferta de servicios en salud mental,  .Se debera abarcar 2 IPS , Una en Ocaña y Cucuta</t>
  </si>
  <si>
    <t>Actas de visitas de IVC</t>
  </si>
  <si>
    <t>N° visitas ejecutadas / N° visitas programadas * 100</t>
  </si>
  <si>
    <t>Actividad programada para el segundo trimestre de la vigencia</t>
  </si>
  <si>
    <t>Se realizó asistencia técnica de inspección, vigilancia y control en el Hospital Emiro Quintero Cañizares de Ocaña, y al Hospital Mental Rudesindo Soto de Cúcuta.</t>
  </si>
  <si>
    <t>Actividad realizada en segundo trimestre</t>
  </si>
  <si>
    <t>Desarrollar  la asistencia tecnica a 4 de  EAPB  del territorio sobre  la dimension de convivencia social y salud mental.</t>
  </si>
  <si>
    <t>Asistencia tecnica</t>
  </si>
  <si>
    <t>N° de asistencias tecnicas a EAPB ejecutadass / N° asistencias técnicas a EAPB programadas * 100</t>
  </si>
  <si>
    <t>Se desarrolló  la asistencia tecnica a Comparta EPS y a Nueva EPS, sobre  la dimension de convivencia social y salud mental.</t>
  </si>
  <si>
    <t>Se desarrolló  la asistencia tecnica a Coosalud EPS y a Coomeva EPS, sobre  la dimension de convivencia social y salud mental.</t>
  </si>
  <si>
    <t>Realizar asistencia tecnica para la generación del plan institucional para consumo de sustancias spicoactivas en municipios priorizados en el departamento.</t>
  </si>
  <si>
    <t>N° de asistencias tecnicas a municipios priorizados ejecutadass / N° asistencias técnicas a municipios priorizados programadas * 100</t>
  </si>
  <si>
    <t xml:space="preserve">Se brindó asistencia técnica a los municipios de Chitagá, Silos, El Carmen y Bucarasica, a fin de promover la generación del plan institucional para consumo de sustancias psicoactivas.
</t>
  </si>
  <si>
    <t>Se brindó asistencia técnica a los municipios de Ábrego, Chinácota y Mutiscua, a fin de promover la generación del plan institucional para consumo de sustancias psicoactivas.</t>
  </si>
  <si>
    <t xml:space="preserve">Mery Elvira Santos Mariño </t>
  </si>
  <si>
    <t xml:space="preserve">100%  de los municipios reportan al departamento informacion mensual de winsisvan </t>
  </si>
  <si>
    <t xml:space="preserve">Socialización de lineamientos técnicos a  municipios del departamento </t>
  </si>
  <si>
    <t>N° de socializaciones ejecutadas / N° de socializaciones programadas * 100</t>
  </si>
  <si>
    <t xml:space="preserve">1 Taller regional de lineamientos técnicos para el fortalecimiento de la capacidad instalada y de respuesta de los tomadores de decisiones y responsables de salud de la población en el ámbito local, para el desarrollo de acciones del plan de intervenciones colectivas PIC.
</t>
  </si>
  <si>
    <t xml:space="preserve">2 Talleres regionales de lineamientos técnicos para el fortalecimiento de la capacidad instalada y de respuesta de los tomadores de decisiones y responsables de salud de la población en el ámbito local, para el desarrollo de acciones del plan de intervenciones colectivas PIC.
</t>
  </si>
  <si>
    <t xml:space="preserve">3 seguimientos y monitoreos realizados a los 40 municipios, Se ha recolectado información de WINSISVAN de los 40 municipios para elaboración  de los boletines de la situación nutricional departamental por ciclos vitales (menores de 18 años, adultos y gestantes)
Retroalimentación de la población valorada identificada con alteraciones nutricionales para ser canalizada a las EPS para garantizar la atención, seguimiento y canalización a los programas de ayudas alimentarias existentes en los municipios según edad.
</t>
  </si>
  <si>
    <t>Seguimiento y monitoreo de los procesos del sistema de vigilancia nutricional "WINSISVAN" de la población por ciclo vital en el departamento.</t>
  </si>
  <si>
    <t xml:space="preserve">Boletines </t>
  </si>
  <si>
    <t>N° de seguimientos y monitoreos realizados a los procesos del sistema de vigilancia nutricional "WINSISVAN" / N° de seguimientos y monitoreos programados a los procesos del sistema de vigilancia nutricional "WINSISVAN</t>
  </si>
  <si>
    <t xml:space="preserve">2 seguimientos y monitoreos realizados a los 40 municipios, se ha recolectado información de WINSISVAN de los 40 municipios para elaboración  de los boletines de la situación nutricional departamental por ciclos vitales (menores de 18 años, adultos y gestantes)
Retroalimentación de la población valorada identificada con alteraciones nutricionales para ser canalizada a las EPS para garantizar la atención, seguimiento y canalización a los programas de ayudas alimentarias existentes en los municipios según edad.
</t>
  </si>
  <si>
    <t>Lograr en el 100% de los municipios categorias 4°,5° y 6° la vigilancia de la calidad  de los alimentos y bebidas  con un 80% de las acciones con enfoque de riesgo</t>
  </si>
  <si>
    <t xml:space="preserve"> Realizar vigilancia y control de los alimentos  y bebidas en la etapa de comercialización en los  39 municipios categorias 4°, 5° y 6° 
</t>
  </si>
  <si>
    <t xml:space="preserve">Actas de inspección sanitaria con enfoque de riesgo a establecimientos comercializadores de carne y productos cárnicos
Actas de inspección sanitaria con enfoque de riesgo a establecimientos de preparación, expendio y almacenamiento de alimentos y bebidas
Listas de asistencias </t>
  </si>
  <si>
    <t xml:space="preserve"> N° de Municipios de categorias  4°,5° y 6° con vigilancia de la calidad de alimentos/ Total de municipios </t>
  </si>
  <si>
    <t>Se realizan acciones de vigilancia y control en 662 establecimientos comercializadores de alimentos y bebidas en 37 municipios categorias 4°, 5° y 6° (Se exceptúa La Playa y Hacarí)
Conformación y opertaividad del comité de vigilancia de los servicios de alimentacion escolar en 11 municipios (El Zulia, Gramalote, Mutiscua, Ocaña, Pamplonita, San Calixto, San Cayetano, Santiago, Silos, Tibu, Villa del Rosario)
Se realizan acciones de vigilancia y control en 221 establecimientos de servicios de alimentación escolar en los 37 municipios categorías 4°, 5° y 6°. (Se exceptúa La Playa y Hacarí).
Se realiza inspección sanitaria a 9 vehículos transportadores de alimentos en 6 municipios (Chitagá, Los Patios, Mutiscua, Pamplona, Tibú y Villa del Rosario)
Vigilancia de la calidad de los alimentos, servidos en servicios de alimentación escolar:37 muestras en restaurantes escolares de la zona urbana en 16 municipios(Bochalema, Cachira, Chinacota, Cucutilla, Durania, El zulia, Gramalote, Los Patios, Lourdes, Ocaña,Pamplona, Pamplonita, Salazar, San Cayetano, Teorama, Villa del Rosario)</t>
  </si>
  <si>
    <t>Se realizan acciones de vigilancia y control en 517 establecimientos comercializadores de alimentos y bebidas en 38 municipios categorias 4° 5° y 6° (Se exceptúa Herrán).
Conformación y opertaividad del comité de vigilancia de los servicios de alimentacion escolar en 20 municipios (Abrego, Bochalema, Convención, Durania, El Tarra, Gramalote, Hacarí, Herran, La Playa, Labateca, Los Patios, Lourdes, Mutiscua, Pamplona, Pamplonita, Ragonvalia, Salazar, Toledo, Villacaro y Villa del Rosario).
Se realizan acciones de vigilancia y control en 100 establecimientos de servicios de alimentación escolar en 30 municipios categorías 4°, 5° y 6° Abrego, Arboledas, Bochalema, Bucarasica, Cachira, Cacota, Chitaga, Convencion, Durania, El Carmen, El Tarra, El Zulia, Gramalote, Hacari, La Esperanza, La Playa, Los Patios, Lourdes, Mutiscua, Pamplona, Pamplonita, Puerto Santander, Ragonvalia, San Calixto, Santiago, Sardinata, Silos, Tibu, Toledo y Villa Caro.
Se realiza inspección sanitaria a 11 vehículos transportadores de alimentos en 6 municipios (El Zulia, La Esperanza, Los Patios, Ocana, Pamplona y Villa Del Rosario).
Vigilancia de la calidad de los alimentos, servidos en servicios de alimentación escolar: 26 muestras en restaurantes escolares de la zona urbana en 10 municipios(Chitagá, Convención, El Carmen, Mutiscua, Pamplona, Los Patios, Ragonvalia, Silos, Toledo, Villa del Rosario).</t>
  </si>
  <si>
    <t xml:space="preserve">Se realizan acciones de vigilancia y control en 698 establecimientos comercializadores de alimentos y bebidas en 39  municipios categorias 4° 5° y 6° 
En 28 municipios categorías 4°, 5° y 6° se realizan acciones de vigilancia y control a 156 establecimientos de servicios de alimentación escolar. (Abrego, Arboledas, Bochalema, Bucarasica, Cachira, Cacota, Chitaga, Cucutilla, Durania, El Carmen, El Tarra, El Zulia, Gramalote, Hacari, La Esperanza, La Playa, Los Patios, Lourdes, Mutiscua, Pamplona, Pamplonita, Ragonvalia, Salazar, Santiago, Sardinata, Silos, Villacaro y Villa del Rosario) </t>
  </si>
  <si>
    <t>Se realizaron acciones de vigilancia y control en 453 establecimientos comercializadores de alimentos y bebidas en 39  municipios categorias 4° 5° y 6° 
En 11 municipios categorías 4°, 5° y 6° se realizaron acciones de vigilancia y control a 42 establecimientos de servicios de alimentación escolar. (Arboledas Cacota Chitaga Cucutilla El Carmen Herran Labateca Mutiscua Ocaña Silos y Toledo)</t>
  </si>
  <si>
    <t>Socializar  y promover  en 39 municipios la normatividad sanitaria y  las buenas prácticas en  los establecimientos de servicios de alimentación institucional,  para la  prevención de las ETAs</t>
  </si>
  <si>
    <t>Acta de reunión, lista de asitencia</t>
  </si>
  <si>
    <t xml:space="preserve">N° de municipios con socialización en normatividad sanitaria y  las buenas prácticas en  los establecimientos de servicios de alimentación institucional,  para la  prevención de las ETAs/Total de muncipios programados </t>
  </si>
  <si>
    <t>Se realiza revisión del lineamiento para la implementación de la Estrategia IEC, dirigida a productores, comercializadores, consumidores y población en general, sobre cuidados en el manejo y uso de los alimentos y bebidas destinados al consumo humano”.  Se  revisa el normativo de carnes.</t>
  </si>
  <si>
    <t>Se inicia gestión para la implementación de la Estrategia IEC, dirigida a productores, comercializadores, consumidores y población en general, sobre cuidados en el manejo y uso de los alimentos y bebidas destinados al consumo humano”.  
Se realizaron 108 actividades depromoción  y prevención en buenas prácticas sanitarias en 27 Municipios con 1181 personas beneficiadas.
(Abrego, Arboledas, Cáchira, Cácota, Chitagá, Convencion, Cucutilla, Durania, El tarra, El Zulia, Gramalote, Hacarí, La Esperanza, Los Patios, Lourdes, Mutiscua, Ocaña, Pamplona, Pamplonita, Salazar, San Calixto, Santiago, Sardinata, Teorama, Tibú, Villacaro y Villa del rosario) y 3 Capacitaciones a manipuladores de alimentos en 3 Municipios (Pamplonita, Ragonvalia y Toledo) con 320 personas beneficiadas.</t>
  </si>
  <si>
    <t>22</t>
  </si>
  <si>
    <t>Se da continuidad a la implementación de la Estrategia IEC, dirigida a productores, comercializadores, consumidores y población en general, sobre manipulación de  alimentos
Se realizaron 93 charlas en buenas prácticas sanitarias en 22 Municipios con 1065 personas beneficiadas.
(Arboledas, Bochamela, Cachira, Chitagá, Convención, Durania, El Carmen, El Tarra, Gramalote, Herrán, La Esperanza,  Los Patios, Lourdes, Mutiscua, Pamplona, Pamplonita, Salazar, San Calixto, Santiago, Sardinata, Tibú y Villa Del Rosario) y 1 Capacitación a manipuladores de alimentos en el municipio de Los Patios con 35 personas beneficiadas.</t>
  </si>
  <si>
    <t>19</t>
  </si>
  <si>
    <t>Se da continuidad a la implementación de la Estrategia IEC, dirigida a productores, comercializadores, consumidores y población en general, sobre manipulación de  alimentos
Se realizaron 138 charlas en buenas prácticas sanitarias en 24 Municipios con 1918 personas beneficiadas.
(Abrego, Arboledas,Bucarasica, Cachira,Cacota, Chinacota,Cucutilla,  Durania, El Carmen, La Esperanza, Labateca,Los Patios, Mutiscua,Ocaña, Pamplona, Pamplonita, Salazar, San Calixto, Sardinata, Silos, Tibú, Toledo  y Villa Del Rosario) y  6 Capacitación a manipuladores de alimentos en 4 municipio (Convención, El Carmen, Los Patios y Mutiscua)  con 245 personas beneficiadas.</t>
  </si>
  <si>
    <t>Cecilia Navarro Quintero</t>
  </si>
  <si>
    <t>Fomentar en el 100% de los municipios del departamento el desarrollo de programas para garantizar los derechos sexuales y los derechos reproductivos</t>
  </si>
  <si>
    <t>Una socialización de lineamientos a coordinadores de salud pública de los 40 municipios.</t>
  </si>
  <si>
    <t>Realizar monitoreo y seguimiento al PAS 2017 (18 municipios)</t>
  </si>
  <si>
    <t>Actas de seguimiento y monitoreo</t>
  </si>
  <si>
    <t>N° de monitoreos y seguimientos ejecuatados / N° de monitoreos y seguimientos programadas * 100</t>
  </si>
  <si>
    <t>Actividad programada para próximos trimestres</t>
  </si>
  <si>
    <t>Seguimiento y monitoreo al PAS 2017 en los municipios de Bochalema, Durania, Cácota, Villacaro, Convención, Arboledas, Gramalote, Teorama, salazar, Cucutilla, Lourdes, La Playa, Santiago, Chinácota y San Cayetano</t>
  </si>
  <si>
    <t xml:space="preserve">Monitoreo y seguimiento hacia el cumplimiento de metas, estrategias y acciones del PAS año 2017, hacia la promociòn y prevenciòn en los eventos de la dimensiòn sexualidad, derechos sexuales y reproductivos en los municipios:
San Cayetano ( informe de visita del 6/10/2017) 
Cucutilla (informe de visita del 11/10/2017)
Chinacota ( informe de visita del 18/10/2017)
Gramalote ( informe de visita del 21/10/2017)
Cucuta (informe de visita del 24/10/2017)
Lourdes (informe de visita del 25/10/2017)
Puerto Santander (informe de visita del 26/10/2017)
Salazar ( informe de visita del 27/10/2017)
Villa del rosario ( informe de visita del 31/10/2017)
Villacaro (informe de visita del 31/10/2017)
Bochalema ( informe de visita del 3/11/2017)
Arboledas ( informe de visita del 9/11/2017)
Sardinata ( informe de visita del 21/11/2017)
El tarra (informe de visita del 28/11/2017)
Bucarasica ( informe de visita del 30/11/2017)
</t>
  </si>
  <si>
    <t>Realizar asesoria y acompañamiento hacia la implementaciòn del plan de vih-Hepatitis con los profesionales competentes de areas y dimensiones del IDS y municipios prioirzados.</t>
  </si>
  <si>
    <t>Acta de asistencia tecnica</t>
  </si>
  <si>
    <t xml:space="preserve">Asesorías y asistencias técnicas para el cumplimiento de la guía de práctica clínica basada en evidencia para la prevención, diagnóstico y tratamiento de pacientes con VIH / SIDA en las Instituciones prestadoras de servicios de salud especializadas:
IPS Cepain, IPS Vihonco, IPS Vidamedical.
</t>
  </si>
  <si>
    <t>Se realiza asesoria y acompañamiento hacia la implementaciòn del plan de vih-Hepatitis en los municipios prioirzados. Chitagá, Convención, el Carmen, Abrego, San Calixto, Cáchira, La Esperanza, San Cayetano, El Zulia, Cácota, Herrán y Mutiscua</t>
  </si>
  <si>
    <t>Se realizo asesoria y acompañamiento hacia la implementaciòn del plan de vih-Hepatitis en los municipios prioirzado: Chinácota, Bochalema, Villacrao, Salazar, VR, Patios, Lourdes</t>
  </si>
  <si>
    <t>Asesoría y asistencia técnica a IPS Públicas en cumplimiento de la norma técnica en SASER</t>
  </si>
  <si>
    <t xml:space="preserve">Asesoría y asistencia técnica a IPS: ESE HJCS, ESE HRSO, IPS Bochalema, IPS Durania, IPS Pamplonita, ESE HSJDP, IPS Silos, </t>
  </si>
  <si>
    <t>Asesoria y Asistencia Tecnica a los eventos de la Dimension Sexualidad Derechos Sexuales y Reproductivos en el cumplimiento de la normatividad vigente en las IPS  de: Chitaga, Convencion, El Carmen,Abrego,La Playa, San Calixto,ESE Norte, Los Patios, Ocaña,Pamplona, Dispensario medico Pamplona, Cachira,  La Esperanza, Policlinico de Atalaya, clinica medico quirurgica, HUEM, UBA Torcoroma Ocaña, Cacota, Ragonvalia, El Zulia, Herran,UBA Cristo Rey Ocaña, UBA Aguas Claras, UBA Buena Vista, Mutiscua.</t>
  </si>
  <si>
    <t>13</t>
  </si>
  <si>
    <t>Se realizó asesoria y Asistencia Tecnica a los eventos de la Dimension Sexualidad Derechos Sexuales y Reproductivos en el cumplimiento de la normatividad vigente en las IPS de: UBA pueblo Nuevo (ocaña) ,  IPS Clinica Divino Niño ,Santiago, IPS Clinica Torcoroma ,  Villacaro, Tibu   ,Labateca,Toledo,Arboledas, Gramalote, Salazar, Teorama,Cucutilla  , Lourdes .</t>
  </si>
  <si>
    <t>Reuniones de articulación y armonización de las rutas de salud materna con las dimensones de salud pública  y SASER definiendola según lineamientos nacionales</t>
  </si>
  <si>
    <t>Actas de seguimiento</t>
  </si>
  <si>
    <t>N° de articulaciones y armonización realizadas de las rutas de salud materna con las dimensones de salud pública  y SASER/N° de articulaciones y armonización programadas de las rutas de salud materna con las dimensones de salud pública  y SASER</t>
  </si>
  <si>
    <t xml:space="preserve">Reunión con los profesionales de la  oficina de vigilancia y control y demás dimensiones para la socialización de la circular 016 de 2017 para el fortalecimiento de acciones que garanticen la atención en maternidad segura en el territorio nacional, acta de reunión de 05/04/2017, listado de asistencia. 
Reunión con vigilancia y control para revisión y ajustes de listas de chequeo en maternidad segura, acta de reunión N°43 de 20/04/2017.
Socialización a los profesionales de Apoyo de la dimensión sobre marco normativo, resolución 518, lineamientos, metas, estrategias en maternidad segura, acciones, formatos, cadena de valor y PAS 2017,  acta N°97 del 22/05/2017.
Reunión de inducción a profesionales de apoyo sobre manejo de historias clínicas, visitas de asistencia técnica y apoyo en general, acta de reunión del día 21/06/2017
</t>
  </si>
  <si>
    <t xml:space="preserve">Articulaciòn con profesional de apoyo de la coordinacion de salud pùblica (412) hacia la organziaciòn y operativizaciòn de la ruta. </t>
  </si>
  <si>
    <t xml:space="preserve">Matilde Elena Llanos campos </t>
  </si>
  <si>
    <t xml:space="preserve">Fortalecer las acciones de prevención y control de la Lepra en el 100% de IPS de alta carga ( 8 ) </t>
  </si>
  <si>
    <t>Capacitar el recurso humano de los prestadores de servicios de salud en el conocimiento de los aspectos de diagnóstico, tratamiento y seguimiento de pacientes de Lepra en cinco (5) talleres en los municipios de Puerto Santander, Sardinata, Arboledas, Pamplona, Cúcuta.</t>
  </si>
  <si>
    <t>Actas de capacitación</t>
  </si>
  <si>
    <t>N° capacitaciones ejecutadas / N° capacitaciones programadas * 100</t>
  </si>
  <si>
    <t>No esta programado para este trimestre desarrollo de la actividad</t>
  </si>
  <si>
    <t>Se realizó capacitación del recurso humano de los prestadores de servicios de salud en el conocimiento de los aspectos de diagnóstico, tratamiento y seguimiento de pacientes de Lepra en cinco (5) talleres en los municipios de Puerto Santander, Sardinata, Arboledas, Abrego, Villa Rosario.
Se realizó un (1) taller para capacitar a los Estudiantes de de medicina,   bacteriología y enfermería de la Universidad de Santander UDES, con la participación de las IPS Públicas del Municipio de Cúcuta.</t>
  </si>
  <si>
    <t>Realizar 40 asistencias técnicas a IPS, para el funcionamiento de la estrategia de la eliminación de la Lepra y Lineamientos programáticos.</t>
  </si>
  <si>
    <t>N° de asistencias tecnicas  ejecutadas / N° asistencias técnicas programadas * 100</t>
  </si>
  <si>
    <t>Se realizó asistencia técnica a cuatro (4) IPS del Municipio de Cúcuta y a once (11) IPS de los Municipios de Villa Rosario, El Zulia, Los Patios, Puerto Santander, Tibú, Pamplona, Pamplonita, cacota, Mutiscua, Silos, Chitaga, basados en los lineamientos Nacionales de evaluación integral del paciente de Lepra.</t>
  </si>
  <si>
    <t>Asistencia Técnica: se realizó asistencia técnica a trece (13) IPS del Municipio de Cúcuta y a  Dieciocho (18) IPS de los Municipios de Herran, Labateca, Toledo, Ragonvalia, Salazar, Santiago, Lourdes, Bochalema, Durania, Chinacota, Bucarasica, sardinata, San Cayetano, Villa Rosario y pamplona., basados en los lineamientos Nacionales de evaluación integral del paciente de Lepra.</t>
  </si>
  <si>
    <t>se realizó asistencia técnica a siete (7) IPS del Municipio de Cúcuta y a  Ventidos (22) IPS de los Municipios de Cachira, La Esperanza, Cacota, Chitaga, Pamplona, Pamplonita, Mutiscua, Silos, Herran, Labateca, Ragonvalia, Salazar, Cucutilla, Villacaro, Bucarasica, Tibu, Puerto Santander, ocaña basados en los lineamientos Nacionales de evaluación integral del paciente de Lepra.</t>
  </si>
  <si>
    <t>Desarrollar dos (2) estrategias de participación y comunicación para erradicar el estigma  asociado a la Enfermedad de Hansen.</t>
  </si>
  <si>
    <t>Documento de estrategia</t>
  </si>
  <si>
    <t>N° de documentos de estrategias creadas</t>
  </si>
  <si>
    <t xml:space="preserve">se realizo la conmemoración Día Mundial de la lucha contra la Lepra el día 30 de enero: Se lidero una campaña de comunicación regional que incluyo la entrega de volantes tipo tríptico para ser distribuidos en Alcaldías, IPS y EPS (con un arte disponible para reproducción a nivel local), mensajes claves para redes sociales y portales web y material sonoro (cuña radial) para apoyar la difusión de signos y síntomas. El día 30 de Enero se realizó un foro en el Hotel Casablanca dirigido a profesionales de la Salud, estudiantes de la Universidad de Santander y pacientes y expacientes de Lepra con enfasis en signos y síntomas, estigma y discriminación.
</t>
  </si>
  <si>
    <t>Se organizó campaña educativa dirigidas a individuos clave o a toda la comunidad. Las actividades incluyeron  exposición, distribución de panfletos y aplicación de encuesta para disminuir el  Estigma y Discriminación por enfermedad de Hansen en los barrios Daniel Jordan y Montebello del Municipio de los patios.</t>
  </si>
  <si>
    <t>Verificar en articulacion con la oficina de vigilania en salud pública los eventos epidemiologicos (SIVIGILA) notificados para el programa de lepra.</t>
  </si>
  <si>
    <t>Revisión de parámetros de 12 casos  notificados en el programa de Sivigila, elaboración de 3 acta y envío a las IPS de las observaciones  para que realicen los respectivos ajustes.</t>
  </si>
  <si>
    <t>Revisión de parámetros de 11 casos  notificados en el programa de Sivigila, elaboración de acta y envió a las IPS de las observaciones  para que realicen los respectivos ajustes.</t>
  </si>
  <si>
    <t>Revisión de parámetros de 12 casos  notificados en el programa de Sivigila, elaboración de acta y envió a las IPS de las observaciones  para que realicen los respectivos ajustes.</t>
  </si>
  <si>
    <t>Revisión de parámetros de casos  notificados en el programa de Sivigila, elaboración de acta y envió a las IPS de las observaciones  para que realicen los respectivos ajustes.</t>
  </si>
  <si>
    <t>Mantener en 30 IPS de la red pública el cumplimiento de la circular 058 de 2009 y 007 de 2015 de acuedo a competencia y nivel de complejidad</t>
  </si>
  <si>
    <t>Verificar el cumplimiento de la captación de sintomáticos respiratorios y su concordancia con las fuentes de verificación (Libro de laboratorio y cultivo, condensados e informes mensuales) en las asistencias técnicas realizadas a 34 IPS de la red pública que manejan programa de TB</t>
  </si>
  <si>
    <t>Informes de asistencia técnica, plan de mejora y lista de chequeo</t>
  </si>
  <si>
    <t>N° de municipios asistidos en cumplimiento con toma de BK a pacientes registrados en el libro de SR/N° total de municipios asistidos</t>
  </si>
  <si>
    <t>erificar el cumplimiento de la captación de sintomáticos respiratorios y su concordancia con las fuentes de verificación en municipios de: Cácota, Silos, Pamplona, Lso Patios, Puerto Santander, Tibú, Mutiscua, El Zulia, Pamplonita, Chitagá.</t>
  </si>
  <si>
    <t>verificar el cumplimiento de la captación de sintomáticos respiratorios y su concordancia con las fuentes de verificación en municipios de: Salazar, Ragonvalia, Herrán, Bochalema, Chinácota, Sardinata, Bucarasica, Lourdes, Durania, San Cayetano, Labateca, Toledo,  Cúcuta (4 UBAS y 3 IPS)</t>
  </si>
  <si>
    <t>verificar el cumplimiento de la captación de sintomáticos respiratorios y su concordancia con las fuentes de verificación en municipios de: Cúcuta (2 UBAS y 1 IPS, IMPEC), Cucutilla, Gramalote, Arboledas, Villacaro, LA Esperanza, Cachira, VR (5 IPS de la ESE), Ocaña(HEQC e IMPEC)</t>
  </si>
  <si>
    <t>Se verificó el cumplimiento de la captación de sintomáticos respiratorios y su concordancia con las fuentes de verificación en municipio de: Ábrego.</t>
  </si>
  <si>
    <t>Atender a por lo menos 600 personas en condición de vulnerabilidad en el marco del plan estratégico de la TB post 2015</t>
  </si>
  <si>
    <t>Establecer y operativizar un plan de acción con el complejo penitenciario carcelario a fin de fortalecer la capacidad técnica en detección de casos manejo integral empoderamiento comunitario y de afectados, control de infecciones y sistemas de información</t>
  </si>
  <si>
    <t>Plan de mejoramiento</t>
  </si>
  <si>
    <t>Plan de acción elaborado y operativizado con el complejo carcelario penitenciario</t>
  </si>
  <si>
    <t>Se realizó asistencia técnica y capacitación al programa de TB del IMPEC Cúcuta donde se elaboró plan de mejoramiento que se encuentra en ejecución</t>
  </si>
  <si>
    <t>Fortalecer y ampliar estrategias de búsqueda de SR en hogares geriatricos del municipio de Cúcuta (5) y VR (2) a través de estructuración de ruta, visitas, desarrollo de actividades educativas</t>
  </si>
  <si>
    <t>Actas de visitas y listado de asistencias</t>
  </si>
  <si>
    <t>N° de visitas realizadss en hogares geriatricos del municipio de Cúcuta en búsqueda de SR / Total de visitas programadas a hogares geriatricos del municipio de Cúcuta en búsqueda de SR</t>
  </si>
  <si>
    <t>búsqueda de SR en 2 hogares geriatricos de la comuna 8 de Cúcuta</t>
  </si>
  <si>
    <t>búsqueda de SR en 1 hogares geriatricos de la comuna 9 de Cúcuta</t>
  </si>
  <si>
    <t>búsqueda de SR en 3 hogares geriatricos de la comuna 7 y 8 de Cúcuta</t>
  </si>
  <si>
    <t>Se priorizó un hogar geriátrico del municipio de Villa del Rosario. Donde se realizó programa educativo con educcación a personas de la tercera edad y búsqueda de Sintomáticos Respiratorios</t>
  </si>
  <si>
    <t>JOHANA</t>
  </si>
  <si>
    <t>Fortalecimiento de las capacidades  del talento humano en el 100% de municipios en lineamientos PAI</t>
  </si>
  <si>
    <t>Realizar  visitas de IVC  a las IPS  de los 40 municipios del Departamento en los lineamientos para la gestión y administración del programa ampliado de inmunizaciones y formulación del plan de acción en salud</t>
  </si>
  <si>
    <t>Total de visitas IVC realizadas / Total de visitas IVC programadas * 100</t>
  </si>
  <si>
    <t xml:space="preserve">Se realizo  visitas de IVC  a las IPS  de los municipios de la ESE Suroriental (Herran, Chinacota, Toledo, Labateca, Ragonvalia, Durania, Bochalema) de la ESE Centro (Gramalote, Santiago, Salazar, san Cayetano, lourdes, Arboledas, Villacaro) ESE Pamplona (Pamplona, Pamplonita, Silos, Chitaga, Mutiscua, cacota, Cucutilla) en las cuales se realizo Verificación de puntos de vacunación habilitados y modalidad habilitada según servicios prestados, cumplimiento de estandar de infraestructura acorde a lo establecido en el manual tecnico administrativo del PAI, coordinación de estrategia y tacticas   intra e intersectorial, para lograr la atención integral de la población objeto del programa,  ejecucion de programas de capacitación, competencias y suficiencia del recurso humano, evaluacion de los elementos necesarios para el fortalecimiento de la cadena de frío, siguiendo el lineamiento que para cada caso emita el MSPS, diagnóstico de cadena de frío de las IPS, cumplimiento de la Circular 044 de 2013, en el manejo del sistema de información Nominal del PAI, análisis de calidad del dato de la información enviada al Ente territorial. </t>
  </si>
  <si>
    <t>Se realizo  visitas de IVC  a las IPS  de los municipios de la ESE Norte(El Tarra, Bucarasica, Sardinata, Puerto Santander)en las cuales se realizo Verificación de puntos de vacunación habilitados y modalidad habilitada según servicios prestados, cumplimiento de estandar de infraestructura acorde a lo establecido en el manual tecnico administrativo del PAI, coordinación de estrategia y tacticas   intra e intersectorial, para lograr la atención integral de la población objeto del programa,  ejecucion de programas de capacitación, competencias y suficiencia del recurso humano, evaluacion de los elementos necesarios para el fortalecimiento de la cadena de frío, siguiendo el lineamiento que para cada caso emita el MSPS, diagnóstico de cadena de frío de las IPS, cumplimiento de la Circular 044 de 2013, en el manejo del sistema de información Nominal del PAI, análisis de calidad del dato de la información enviada al Ente territorial. 
Por probelmas de orden publico las demas IPS de la ESE Norte y Ocaña quedan programas para el 4to trimestre</t>
  </si>
  <si>
    <t>Se realizo  visitas de IVC  a las IPS  de los municipios de la ESE Norte(Tibu, Sardinata) ESE HEQC (Ocaña) en las cuales se realizo Verificación de puntos de vacunación habilitados y modalidad habilitada según servicios prestados, cumplimiento de estandar de infraestructura acorde a lo establecido en el manual tecnico administrativo del PAI, coordinación de estrategia y tacticas   intra e intersectorial, para lograr la atención integral de la población objeto del programa,  ejecucion de programas de capacitación, competencias y suficiencia del recurso humano, evaluacion de los elementos necesarios para el fortalecimiento de la cadena de frío, siguiendo el lineamiento que para cada caso emita el MSPS, diagnóstico de cadena de frío de las IPS, cumplimiento de la Circular 044 de 2013, en el manejo del sistema de información Nominal del PAI, análisis de calidad del dato de la información enviada al Ente territorial. y se realizo visita al municipio de cucuta para verificar que estuvieran realizando las visitas para verificar el cumplimiento de los lineamientos PAI</t>
  </si>
  <si>
    <t>Realizar asistencia técnca a los 40 municipios del Departamento en los lineamientos para la gestión y administración del programa ampliado de inmunizaciones y formulación del plan de acción en salud</t>
  </si>
  <si>
    <t>Total de asistencias técnicas realizadas / Total de asistencias técnicas programadas * 100</t>
  </si>
  <si>
    <t xml:space="preserve">Se realizó visita de asistencia tecnica en los lineamiento del PAI a las IPS de los municipios de: La Esperanza, Cachira, La Playa, Mutiscua, Silos, Cucutilla, Sardinata,Tarra, Ragonvalia, Herran, Toledo, El Zulia; paralelamente se ha realizó asistencia tecnica y asesoría a los 40 municipios via email y telefónica en las temáticas  del programa amplaido de inmunizaciones </t>
  </si>
  <si>
    <t>Se convoco en Junio a reunion departamental a Coordinador del salud pública del Municipio, los responsables del Programa Ampliado de cada IPS y el Jefe responsable del PAI de la ESE, y en el municipio de Cúcuta las EAPB,El Objeto de esta convocatoria era realizar asistencia técnica en los lineamientos del Programa Ampliado de Inmunización con énfasis en los lineamientos de la aplicación de la Influenza Pediátrica y adulto, para lo cual se socializaron las coberturas y metas de cada uno de los municipios, se dio asistencia técnica en los lineamientos de gestión y administración del PAI dentro de los cuales se especificaron las competencias de cada sector, se socializaron los lineamientos para la vacunación de Influenza estacional y dio asistencia en las dudas surgidas, se socializaron los lineamientos generales para las Jornadas Nacionales y departamentales de vacunación y se brindó asesoría en el diligenciamientos de los formatos del sistema de información del PAI en la cual participaron 12 representantes de alcaldias (silos Sardinata, Paamplonita, Pamplona, El Zulia, El Carmen, Cucutilla, Chitaga, Cachira, Bucarasica, Abrego y Cucuta),   78 funcionarios de las IPS publicas y Privadas con el servicio de vacunacion habilitado y 11 representantes de las EAPB del departamento.</t>
  </si>
  <si>
    <t>Se convoco en Julio a reunion departamental a Coordinador del salud pública del Municipio, los responsables del Programa Ampliado de cada IPS y el Jefe responsable del PAI de la ESE, y en el municipio de Cúcuta las EAPB, El Objeto de esta convocatoria era realizar socializacion y analisis de las coberturas alcanzadas en el primer semestre, se dio asesoria en los lineamientos de vacunación para recién nacido, en el esquema de vacunación de todos los biológicos, y en la actualización del Sistema Nominal PAIWEB, en la cual participaron 18  representantes de alcaldias (Cucuta, Villa Rosario, Toledo, Tibu, Santiago, San cayetado, Salazar, Ragonvalia, Pamplona, Mutscua, Lourdes, La Playa, La bateca, Herran, El Zulia, Durania, Cacota, Bochalema ),   70 funcionarios de las IPS publicas y Privadas con el servicio de vacunacion habilitado y 5 representantes de las EAPB del departamento.
Se convoco en Agosto a reunion departamental a Coordinador del salud pública del Municipio, los responsables del Programa Ampliado de cada IPS y el Jefe responsable del PAI de la ESE, y en el municipio de Cúcuta las EAPB, El Objeto de esta convocatoria era realizar socializacion y analisis de las coberturas alcanzadas hasta julio, se dio asesoria y asistencia ecnica en las obligaciones desde cada sector frente al cumplimiento de las circular 026 y circular 025 de 2017 del MSPS de igual manera se abordara los temas de fallas presentadas en los registros diarios enviados mensualmente, La  microprogramación como una herramienta para fortalecer las imlemntacion de las estrategias y tacticas del PAI y lograra las coberturas establecidas y el manejo y solicitud de la vacuna y suero antirrabico humano,  en la cual participaron 23  representantes de alcaldias (Cucuta, Villa Rosario, Villa Caro, Toledo, Tibu, Silos, Sardinata, Santiago, Salazar, Puerto Santander, Pamplonita, Pamplona Los Patios, Herran, Gramalote, El Zulia, El Tarra, Cucutilla, Chitaga, Cacota, Bucarasica, Bochalema, Arboledas ),   70 funcionarios de las IPS publicas y Privadas con el servicio de vacunacion habilitado y 5 representantes de las EAPB del departamento.
En Septiembre se realizo con los responsable del PAI de las ESEs y Secretarias la asesoria y asistencia tecnica de las persistentes fallas presentadas en los registros diarios enviados mensualmente por lo cual se entrego nuevamente el manual tecnico administrativo del PAI y se firmo acta para que cada ESE y Secretaria Garantizara su socializacion con el 100% de su personal.</t>
  </si>
  <si>
    <t>Se convoco en Octubre a reunion departamental a vacunadores, responsables del PAI, pediatras y medicos de pamplona, El Objeto de esta convocatoria era el entrenamiento y capacitacion al personal en la utilización de la vacuna inactivada contra la poliomielitis de manera fraccionada-vipf-, en el esquema de vacunación, del programa ampliado de inmunizaciones y conversatorio frente a la temática de infecciones respiratorias agudas, esquema de vacunación y situación del vph., en la cual participaron 11  representantes de alcaldias ( Cacota, Chitaga, Los Patios, Lourdes, Pamplona, sardinata, Silos y Cucuta), 220 funcionarios de las IPS publicas y Privadas con el servicio de vacunacion habilitado, 6 representantes de las EAPB del departamento y 60 invitados rspeciales: 12 pediatras, 12 medicos y 30 personal de otros servicios)
Se convoco en Noviembre a reunion departamental a Coordinadores del salud pública del Municipio, los responsables del Programa Ampliado de cada IPS y el Jefe responsable del PAI de la ESE, y en el municipio de Cúcuta las EAPB, El Objeto de esta convocatoria era realizar Asesoría y asistencia técnica en cadena de frio, Entrenamiento en limpieza de refrigeradores, atemperamiento de paquetes fríos, alistamiento de termos y cajas termicas, Fortalecimiento, Asesoría y asistencia técnica en los lineamientos de la aplicación del Polio Inactivado Fraccionado, Asesoría y asistencia técnica en los lineamientos de la circular 031 de 2014, 045 de 2013 y 023 de 2013, Asesoría y asistencia técnica ante la perdida de la cadena de frio, en la cual participaron 16  representantes de alcaldias (Cucuta, Villa Rosario, Villa Caro, Toledo, Tibu, Silos, Sardinata, Ragonvalia, Pamplonita, Pamplona, La Playa, Labateca, Gramalote, Durania, Cucutilla, Bucarasica, Bochalema, Cucuta ), 76 funcionarios de las IPS publicas y Privadas con el servicio de vacunacion habilitado y 3 representantes de las EAPB del departamento.
Se convoco en Diciembre a reunion departamental a Coordinadores del salud pública del Municipio, los responsables del Programa Ampliado de cada IPS y el Jefe responsable del PAI de la ESE, y en el municipio de Cúcuta las EAPB, El Objeto de esta convocatoria era socializar el Lineamientos Técnicos y Operativos para la utilización de la vacuna inactivada contra la Poliomielitis de manera fraccionada-VIPf-, en el Esquema de Vacunación, del Programa Ampliado de Inmunizaciones –PAI-, Colombia, septiembre 2017 y
Plan de control de la Fiebre Amarilla, en la cual participaron 1  representantes de alcaldias (Cucuta), 38 funcionarios de las IPS publicas y Privadas con el servicio de vacunacion habilitado.</t>
  </si>
  <si>
    <t>Realizar 2 asistencias técnica a las EAPB  del Departamento en los lineamientos para la gestión y administración del programa ampliado de inmunizaciones.</t>
  </si>
  <si>
    <t>Se realizo visita en junio a la EPS SALUDVIDA  en la cual se realizo Verificación de puntos de vacunación habilitados y modalidad habilitada según servicios prestados, cumplimiento de la Norma técnico administrativas del PAI, lineamientos operativos del programa, coordinacion de acciones de gestión y coordinación intra e intersectorial, para lograr la atención integral de la población objeto del programa, El componente Estratégico Operativo-CEO, Instrumentos estandarizados por el programa para la recolección de la información de asistencia técnica e instrumentos definidos en el Manual Técnico Administrativo del PAI,  Seguimiento, monitoreo y evaluación, en el cumplimiento de los lineamientos del MSPS en cuanto a la ejecución de las estrategias y tácticas en vacunación, ejecucion de programas de capacitación, competencias y suficiencia del recurso humano, evaluacion de los lementos necesarios para el fortalecimiento de la cadena de frío, siguiendo el lineamiento que para cada caso emita el MSPS, diagnóstico de cadena de frío de las IPS, verificación de que su red prestadora de servicios de vacunación cumpla con la disponibilidad y oferta de biológicos definidos en el esquema nacional de vacunación gratuito, al igual que con los insumos, estrategias de información, educación y comunicación para el programa permanente de vacunación, cumplimiento de la Circular 044 de 2013, en el manejo del sistema de información Nominal del PAI, análisis de calidad del dato de la información enviada al Ente territorial. Cumplimiento de los Lineamientos para la vigilancia y control en salud pública de los eventos inmunoprevenibles que emita el Instituto Nacional de Salud –INS y evaluacion de los Indicadores de gestión del programa, seguimiento mensual específico a la vacunación oportuna (primeras 12 horas) del recién nacido, con las vacunas de BCG y hepatitis B.</t>
  </si>
  <si>
    <t xml:space="preserve">Se realizo meses de trabajo en el mes de Julio donde se continuo con la primera asistencia tecnica con las EAPB Medimas, Comparta, asmetsalud, ecoopsos, coomeva, comfaoriente, coosalud, ecoopsos y entes territirales descentralizados encargados de la PPNA con el obejto de Socializar y Analizar las coberturas de cada uno de los biológicos y metas asignadas por el MSPS , Socialización y Asistencia técnica en los lineamientos y competencias de gestión y administración del PAI, en los lineamientos para la vacunación de Influenza estacional y en los lineamientos generales para las Jornadas Nacionales y departamentales de vacunación. 
Las EPS Saludvida y Nueva EPS apesar de haberseles enviado notificacion de incumplimiento por la no asistencia a la mesas de trabajo y habersele notificado al MSPS no se hicieron presente en el PAI.
</t>
  </si>
  <si>
    <t>18</t>
  </si>
  <si>
    <t xml:space="preserve">Se realizo visita en noviembre a la  EAPB COMFAORIENTE, CAFESALUD S, CAFESALUD C, COMPARTA, ECOOPSOS, COOMEVA S, COOMEVA C, SANITAS, COOSALUD, NUEVA EPS S, NUEVA EPS C, FIDUPREVISORA, ECOPETROL, FUERZAS MILITARES, POLICIA NACIONAL,  en la cual se realizo Verificación de puntos de vacunación habilitados y modalidad habilitada según servicios prestados, cumplimiento de la Norma técnico administrativas del PAI, lineamientos operativos del programa, coordinacion de acciones de gestión y coordinación intra e intersectorial, para lograr la atención integral de la población objeto del programa, El componente Estratégico Operativo-CEO, Instrumentos estandarizados por el programa para la recolección de la información de asistencia técnica e instrumentos definidos en el Manual Técnico Administrativo del PAI,  Seguimiento, monitoreo y evaluación, en el cumplimiento de los lineamientos del MSPS en cuanto a la ejecución de las estrategias y tácticas en vacunación, ejecucion de programas de capacitación, competencias y suficiencia del recurso humano, evaluacion de los lementos necesarios para el fortalecimiento de la cadena de frío, siguiendo el lineamiento que para cada caso emita el MSPS, diagnóstico de cadena de frío de las IPS, verificación de que su red prestadora de servicios de vacunación cumpla con la disponibilidad y oferta de biológicos definidos en el esquema nacional de vacunación gratuito, al igual que con los insumos, estrategias de información, educación y comunicación para el programa permanente de vacunación, cumplimiento de la Circular 044 de 2013, en el manejo del sistema de información Nominal del PAI, análisis de calidad del dato de la información enviada al Ente territorial. Cumplimiento de los Lineamientos para la vigilancia y control en salud pública de los eventos inmunoprevenibles que emita el Instituto Nacional de Salud –INS y evaluacion de los Indicadores de gestión del programa, seguimiento mensual específico a la vacunación oportuna (primeras 12 horas) del recién nacido, con las vacunas de BCG y hepatitis B.
No fue posible concertar con asmetsalud la visita ya que su sede es en bucaramanga. </t>
  </si>
  <si>
    <t xml:space="preserve"> Notificar los avances de  la coberturas de vacunación a las entidades territoriales</t>
  </si>
  <si>
    <t>Total de notificaciones enviadas / Total de notificaciones proyectadas * 100</t>
  </si>
  <si>
    <t>Se realizó mensualmente la retroalimentacion de las coberuras de cada mes a los correos de los sivigilas, coordinadores de salud publica, alcaldes, gestores y personeros municipales de los 40 municipios. Se envÍo la primera notificacion de coberturas con corte a febrero a los alcaldes de los 40 municipios a través de oficio N° 438 del 27 de Marzo de 2017.</t>
  </si>
  <si>
    <t>Se ha realizado la retroalimentacion de las coberuras de cada mes a los correos de los sivigilas, coordinadores de salud publica, alcaldes, gestores y personeros municipales de los 40 municipios. y EAPB; Se envÍo notificacion de  coberturas con corte a Abril y Junio a los alcaldes de los 40 municipios.</t>
  </si>
  <si>
    <t xml:space="preserve">Se ha realizado la retroalimentacion de las coberuras de cada mes a los correos de los sivigilas, coordinadores de salud publica, alcaldes, gestores y personeros municipales de los 40 municipios y EAPB  
Se envÍo notificacion al Director del incumplimiento de coberturas de vacunacion hasta el corte de 31 de agosto de 2017, donde se solicito se inicie a los municipios que no están cumpliendo coberturas un proceso administrativo, esto teniendo como base la proyección enviada por el MSPS la cual evidencia que los municipios no van a cumplir por lo cual si los  municipios no intensifican sus estrategias y tácticas no se cumplirían las coberturas en todos los biologicos y esto afectaría el indicador departamental y seriamos objeto  de sanciones por parte de los entes de control.
</t>
  </si>
  <si>
    <t xml:space="preserve">Se ha realizado la retroalimentacion de las coberuras de cada mes a los correos de los sivigilas, coordinadores de salud publica, alcaldes, gestores y personeros municipales de los 40 municipios y EAPB  
Se envÍo  el 12 de Diciembre notificacion a la procuadora 11 judicial de menor y familia, del incumplimiento de coberturas de vacunacion hasta el corte del 31 de octubre de 2017 de los municipios de norte de santander esto teniendo como base la proyección enviada por el MSPS la cual evidencia que algunos municipios no van a cumplir por lo cual si los  municipios no intensifican sus estrategias y tácticas no se cumplirían las coberturas en todos los biologicos y esto afectaría el indicador departamental.
</t>
  </si>
  <si>
    <t>Lograr alianzas transectoriales con mínimo 5 actores estratégicos para alcanzar las coberturas de vacunación</t>
  </si>
  <si>
    <t>Realizar mesas de trabajo en articulación con la oficina de Vigilancia en Salud Publica a fin de revisar la notificación de los eventos inmunoprevenibles.</t>
  </si>
  <si>
    <t>Actas de seguimiento e informe mensual municipal</t>
  </si>
  <si>
    <t>Total de mesas de trabajo realizadas / Total de mesas de trabajo programadas * 100</t>
  </si>
  <si>
    <t>Se realizo mesa de trabajo con la coordinadora de vigilancia en salud pública y las profesionales de las regionales para socializar los resultados del monitoreos rápidos de cobertura y discutir los temas expuestos por los municipios; mensualmente se reune PAI Y VSP con el fin de revisar la notificación de los eventos inmunoprevenibles.</t>
  </si>
  <si>
    <t>Se realizo mesa de trabajo con la coordinadora de vigilancia en salud pública para socializar los resultados de la encuesta de vacunacion realizada en el mes de agosto. Mensualmente se reune PAI Y VSP con el fin de revisar la notificación de los eventos inmunoprevenibles.</t>
  </si>
  <si>
    <t>Se realizo mesa de trabajo con la coordinadora de vigilancia en salud pública para socializar los resultados de la encuesta de vacunacion realizada en el mes de noviembre. Mensualmente se reune PAI Y VSP con el fin de revisar la notificación de los eventos inmunoprevenibles.</t>
  </si>
  <si>
    <t xml:space="preserve">Fortalecer las capacidades del talento humano en el 100% de IPS  de vacunacion en funcionamiento  del Sistema de Informacion Nominal </t>
  </si>
  <si>
    <t>Realizar verificación y seguimiento al sistema de informacion nominal del PAI a todas las  IPS publicas y privadas con puntos de vacunacion habilitadas  de los municipios de categoria 4,5 y 6.</t>
  </si>
  <si>
    <t>Actas de mesas de trabajo</t>
  </si>
  <si>
    <t>Total de IPS con punto de vacunación habilitadas con seguimiento de PAIWEB / Total de IPS con punto de vacunación habilitadas * 100</t>
  </si>
  <si>
    <t>Se ha realizado verificación y seguimiento al sistema de informacion nominal del PAI a  las  IPS publicas y privadas con puntos de vacunacion habilitadas  de los municipios de categoria 4,5 y 6; Se realizo una mesa de trabajo con el ingeniero del PAIWEB del municipio de cucuta para que realizara y nos retroalimentara   la verificación y seguimiento al sistema de informacion nominal del PAI de las IPS de cucuta</t>
  </si>
  <si>
    <t xml:space="preserve">Se ha realizado verificación y seguimiento diario al sistema de informacion nominal del PAI a  las 118 IPS publicas y privadas con puntos de vacunacion habilitadas  de los municipios de categoria 4,5 y 6 y se verifica que el municipio de cucuta realice la revision de sus IPS .
</t>
  </si>
  <si>
    <t xml:space="preserve">Leidy Johana Yañez </t>
  </si>
  <si>
    <t>Los 35 municipios cumplen con la aplicación de los lineamientos establecidos  en la Estrategia de Gestion Integrada para la promocion de la salud  prevencion y control de la enfermedades transmitidas por vectores EGI-ETV.</t>
  </si>
  <si>
    <t>Implementar  los 4 componentes de la Estrategia EGI ETV en 6 municipios.</t>
  </si>
  <si>
    <t>Actas de asistencia tecnica y planes de accion de la EGI ETV por cada municipio.</t>
  </si>
  <si>
    <t>N° de municipios  con EGI elaborada/N° de municipios programados</t>
  </si>
  <si>
    <t>Entrega de documento de implementacion de la Estrategia EGI ETV en los municipios de Los Patios y San Cayetano.</t>
  </si>
  <si>
    <t>Entrega del documento de implementacion de la Estrategia EGI ETV en los municipios de: San Cayetano, Bochalema y Cúcuta</t>
  </si>
  <si>
    <t xml:space="preserve">Entrega del documento de implementacion de la Estrategia EGI ETV en los municipios de: </t>
  </si>
  <si>
    <t>Se realizó entrega del documento de implementacion de la Estrategia EGI ETV en los municipios de: San Cayetano, Bochalema y Cúcuta</t>
  </si>
  <si>
    <t>Asistir tecnicamente a las autoridades municipales de (3)  municipios para que participen en el proyecto de  interrupcion de la transmision del tripaonosoma cruzi por el Rhodnius prolixus</t>
  </si>
  <si>
    <t xml:space="preserve">Oficio Solicitud de Reunion, Formato de asistencia </t>
  </si>
  <si>
    <t>N° de municipios con asistencia tecnica/N° de municipios programados</t>
  </si>
  <si>
    <t>No se Programaron acividades</t>
  </si>
  <si>
    <t>No se programo Reunion con ningun otro municipio</t>
  </si>
  <si>
    <t>Se hace reunion con el municipio ElZulia para hacer revision de las actividades y compromisos pactados</t>
  </si>
  <si>
    <t>Se hizo reunion con el municipio Santiago y San Cayetano el dia 23 de Octubre para la implemtacion de la Interrupcion de la transmision de la enfermedad de Chagas por Rhodnyus prolixus a los coordinadores de Salud Publica de los municipios en mencion con la participacion de funcioanrios del IDS de cada dimension, Alcaldia de San Cayetano, Alcaldia de Santiago, Comparta EPS, ESE Centro.  Se realiza asistencia tecnica para verificar acciones realizadas y compromisos pactados en el municipio de El Zulia el 11 de Octubre del 2017</t>
  </si>
  <si>
    <t>Realizar tamizaje a  menores  de 15 años y  gestantes  de los municipios priorizados con factores de riesgo y presencia del vector  .</t>
  </si>
  <si>
    <t xml:space="preserve">Realizar al interior de 200 viviendas del area rural, priorizadas por domiciliacion de R. prolixus,  un ciclo de control quimico. </t>
  </si>
  <si>
    <t>Hoja diaria de trabajo</t>
  </si>
  <si>
    <t>N° de viviendas con un ciclo de control quimico/N° de viviendas programadas</t>
  </si>
  <si>
    <t>No se programaron actividades</t>
  </si>
  <si>
    <t>Se realizo aun ciclo de control quimico mediante rociado con insecticida Deltametrina en 96 viviiendas del area rural del municipio de El zulia</t>
  </si>
  <si>
    <t>Se realizo aun ciclo de control quimico mediante rociado con insecticida Deltametrina en 129 viviendas del area rural del municipio de El zulia</t>
  </si>
  <si>
    <t xml:space="preserve">Realizar encuestas de caracterizacion de Riesgo en viviendas de la localidades  priorizadas,  Educando a la comunidad  sobre la enfermedad de Chagas y la estrategia nacional de interrupcion de la transmision de la  enfermedad </t>
  </si>
  <si>
    <t>Encuestas de factores de riesgo de viviendas</t>
  </si>
  <si>
    <t>N° de Encuestas realizadas/N° de encuestas programadas</t>
  </si>
  <si>
    <t xml:space="preserve">Se realizaron 354 encuestas de caracterización de riesgo en viviendas de las localidades priorizadas del municipio del Zulia, (Guaduales, La Martica, Piñerua, Pedregales, Los Caños, Cerro León, Cerro Guayabo, Camilandia) </t>
  </si>
  <si>
    <t>Se realizaron 200 encuestas de caracterización de riesgo en viviendas de las localidades priorizadas del municipio del Zulia, (Guaduales, La Martica, Piñerua, Pedregales, Los Caños, Cerro León, Cerro Guayabo, Camilandia) y el corregimiento de Urimaco del Municipio de San Cayetano Norte de Santander).</t>
  </si>
  <si>
    <t xml:space="preserve">Se realizaron 1281 encuestas de caracterización de riesgo en viviendas de las localidades priorizadas del municipio del Zulia, (Brisas de Astilleros, Campo Alicia, Gratamira, Invasion 7 de Agosto, La y, La martica, Piñerua, El Triangulo y Cabecera municipal de El Zulia y Cornejo del municipio de San Cayetano.) </t>
  </si>
  <si>
    <t xml:space="preserve">Realizar  1300 tomas de muestra serologica a menores de 15 años  y mujeres embarazadas para tamizar la enfermedad de chagas. </t>
  </si>
  <si>
    <t xml:space="preserve">Consentimiento informado, </t>
  </si>
  <si>
    <t>N° de tomas de muestra ejecutadas/N° de tomas de muestra programadas</t>
  </si>
  <si>
    <t>Se logró realizar tamizaje para  la enfermedad de Chagas en 62 menores de 15 años y  1 gestante. No se tomaron las 100 serologias de sangre para la enfermedad de Chagas porque se fortalecio la comunicación realizando charlas educativas y visitas casa a casa educando los padres de familia, para este fin se contratan un grupo interdisciplanario conformado por dos bacteriologos y  un jefe de enfermeria Se continual las actividades de toma de muestra en menores de 15 años y mujeres gestantes en el 100% de las veredas de  Guaduales, La Martica, Piñerua, Pedregales, Los Caños, Cerro Leon, Cerro Guayabo y Camilandia y coregimiento de Urimaco San Cayetano logrando un total de 62 menores de 15 años que cumplian cn los criterios de inclusion y exclusion para el tamizaje de Chagas, se realizaron 354 visitas domiciliarias con las aplicacion de encuestas de tipificacion de vivienda, se educaron 204 habitantes de la zona.</t>
  </si>
  <si>
    <t>600</t>
  </si>
  <si>
    <t xml:space="preserve">Capacitacion a los habitantes de las Veredas El Triángulo, localidad El Rincón, localidad Pueblitos, localidad Los Tocayos, localidad Precozul, Vereda la Nueva Conquista, vereda Cerro González, vereda La Pampa, vereda La Chácara, vereda Rancho Grande, vereda Puerto Estrella y vereda El Salto del municipio de El Zulia </t>
  </si>
  <si>
    <t xml:space="preserve">Se logró realizar tamizaje para  la enfermedad de Chagas en 1824 menores de 15 años y mujeres embarazadas en las veredas Brisas de Astilleros, Campo Alicia, Gratamira, Invasion 7 de Agosto, La y, La martica, Piñerua, El Triangulo y Cabecera municipal de El Zulia y Cornejo del municipio de San Cayetano.
</t>
  </si>
  <si>
    <t>Julian Mauricio Sepulveda  Torrado</t>
  </si>
  <si>
    <t>Mantener en cero los casos de rabia humana, transmitida por perros y gatos obteniendo coberturas  utiles de vacunacion en el 100%  de los municipios.</t>
  </si>
  <si>
    <t>Asistencia técnica en lineamientos para verificar y evaluar la adherencia de guías, protocolos de atención de  interes en salud pública en los municipios del departamento.</t>
  </si>
  <si>
    <t xml:space="preserve">N° de asistencias tecnicas ejecutadas / N° asistencias técnicas programadas * 100   </t>
  </si>
  <si>
    <t>Pamplona y Ocaña</t>
  </si>
  <si>
    <t>IPS de la Playa, Chitagá, Chinácota y Toledo.</t>
  </si>
  <si>
    <t>ESE Centro IPS de San Cayetano, ESE Occidente IPS Cachira y La Esperanza.</t>
  </si>
  <si>
    <t>Los Patios, Villa del Rosario, Abrego, Herran</t>
  </si>
  <si>
    <t xml:space="preserve">Realizar 39 jornadas de vacunacion antirabica canina y felina en la zona urbana y rural  de los municipios del Departamento. </t>
  </si>
  <si>
    <t>Informe de la jornada</t>
  </si>
  <si>
    <t>N° de jornadas de vacunación ejecutadas / N° jornadas de vacunación programadas * 100</t>
  </si>
  <si>
    <t>La vacunación antirrabica cánina y felina se desarrolla en el segundo semetre  de acuerdo al cumplimiento de la vigencia del ciclo.</t>
  </si>
  <si>
    <t>Silos, Mutiscua, Pamplonita, Toledo, Labateca, San Cayetano, Puerto Santander, Vilacaro, Lourdes, Gramalote, Santiago, Cúcutilla, Arboledas, Salazar, Cácota, Chitagá, Bochalema, Durania, Cáchira, La Esperanza, El Zulia, Los Patios.</t>
  </si>
  <si>
    <t xml:space="preserve">Villa del Rosrio, Pamplona, El Tarra, Tibú, Ocaña, Abrego, Bucarasica, Sardinata, Chinácota, Hacarí, LaPlaya, El Carme, Convencion, Terorama, San Calixto, </t>
  </si>
  <si>
    <t>Socialización de lineamientos del programa de zoonosis a los municipios del departamento</t>
  </si>
  <si>
    <t>N°  socializaciones ejecutadas / N° socializaciones programadas * 100</t>
  </si>
  <si>
    <t xml:space="preserve">Se realizaron tres (3) socializacines en las regionales de Cucuta, Pamplona y Ocaña, dirigida a los 40 municipios del departamento a traves de las convocatorias realizadas por vigilancia epidemiologica. </t>
  </si>
  <si>
    <t>Verificar la operatividad del sistema informativo de salud ambiental en los eventos de interes en salud pública de zoonosis</t>
  </si>
  <si>
    <t xml:space="preserve">Acta de análisis </t>
  </si>
  <si>
    <t>N° de actas de análisis elaboradas</t>
  </si>
  <si>
    <t>Se realiza 1 acta donde se registra el análisis de los eventos de interés en salud pública reportados</t>
  </si>
  <si>
    <t>Se realiza 1 acta donde se registro el análisis de los eventos de interés en salud pública reportados</t>
  </si>
  <si>
    <t>Realizar  el control de focos de rabia de acuerdo a notificacion SIVIGILA y de acuerdo a notificacion ICA.</t>
  </si>
  <si>
    <t xml:space="preserve">Informe de control de focos </t>
  </si>
  <si>
    <t>N° de focos atendidos en el departamento / N° de focos presentados en el departamento</t>
  </si>
  <si>
    <t xml:space="preserve"> Arboledas(Enero 11/17) 1 caso rabia Bovina Toledo( Enero 11/17); 1 caso rabia bovina toledo(Marzo 07/17) 1 caso de rabia equina(Enero 24/17) 2casos de Rabia silvetre Bovina, Labateca(mismas fecha Enero 11/17) 1 caso de rabia caprina labateca ( Enero 11 /17) 1 caso rabia Bovina Chitaga ( Enero 11/17), 1 caso equino chitaga ( Enero 11/17)</t>
  </si>
  <si>
    <t>Toledo( Abril/05/17); 1 caso rabia bovina toledo(Abril 11/17); 1 caso de rabia bovina chitagá(Mayo 05/17); 1 caso rabia Bovina Chitaga (Mayo 19/17), 1 caso bovino chitaga ( Mayo/22/17); 1 caso rabia equino toledo(Mayo/05/17); 1 caso bovino chitagá (Mayo/22/17); 1 caso rabia equino toledo(Mayo/10/17)</t>
  </si>
  <si>
    <t xml:space="preserve"> Toledo 18/07/17 y Chitagá 08/09/17</t>
  </si>
  <si>
    <t>Realizar  seguimiento a la ordenanza  Departamental sobre la politica de proteccion y bienestar animal.</t>
  </si>
  <si>
    <t>N° seguimientos ejecutados / N° de seguimientos programados * 100</t>
  </si>
  <si>
    <t>Actividad programada proximos trimestres</t>
  </si>
  <si>
    <t xml:space="preserve">Se desarrollo convocatoria del Comité Tecnico de Bienestar Animal </t>
  </si>
  <si>
    <t xml:space="preserve">Se  establecio la resolución número 3341 del 23 de agosto 2017, de por el cual se conforma el comité de atencion para el bienestar animal, en el departamento y se cita a una reunion con el fin de tratar temas de interes en bienestar animal y oportunidades de trabajo y articulacion con las demas secretarias que conforman el comité  </t>
  </si>
  <si>
    <t>Socializar la política  de tenencia responsable de animales  en municipios del Departamento.</t>
  </si>
  <si>
    <t>soportes de socialización</t>
  </si>
  <si>
    <t>Socialización de la estrategia  en regionales de Ocaña, Pamplona, Cúcuta, Bochalema.</t>
  </si>
  <si>
    <t>En el   20% de los municpios con acciones de promocion de la salud y prevencion de los riesgos laborales en la poblacion de sector informal de la economia</t>
  </si>
  <si>
    <t>Socializar lineamientos para la Gestión Integral del Riesgo en Salud y Laboral (GIRSyL)en los municipios del departamento.</t>
  </si>
  <si>
    <t>N° de municipios con socializaciones de lineamientos para GIRSyL  / N° de municipios con socializaciones programadas * 100</t>
  </si>
  <si>
    <t xml:space="preserve">En 4  municipios ( El Tarra, Tibú,  Pamplonita y Chitaga)  se promueve la  estrategia de entornos laborales saludables a través de las asociaciones o agremiaciones de trabajadores informales </t>
  </si>
  <si>
    <t xml:space="preserve">En 4  municipios (  Convención, Teorama,  Silos, Mutiscua)  se promueve la  estrategia de entornos laborales saludables a través de las asociaciones o agremiaciones de trabajadores informales </t>
  </si>
  <si>
    <t>Desarrollar  en municipios actividades de promoción y prevención en salud ocupacional con población trabajadora informal, en el marco de la estarategia de Entornos laborales saludables</t>
  </si>
  <si>
    <t>Informe de actividades</t>
  </si>
  <si>
    <t>N° d municipios con actividades de PYP ejecutadas / N° de municipios con actividades de PYP programadas * 100</t>
  </si>
  <si>
    <t>Se realiz la planeación y coordinación de abordaje en el desarrollo de la estrategia entornos laborales saludables  y priorización de municipios.
En trabajo regular se desarrollan 48  actividades de prevencion y promocion en 13 en municipio(Abrego, Bochalema,Bucarasica, Chinacota, Cucuta,Durania,El Carmen, El Zulia, Los Patios,Ocaña, San Calixto, Villa del Rosario y Sardinata)</t>
  </si>
  <si>
    <t>Se inicio el desarrollo de la estrategia entornos laborales saludables  en los municipios  priorizados la primera fase  año 2017 (El Tarra, Tibú,  Pamplonita y Chitaga  y segunda fase de los trabajados en el 2016
En trabajo regular se desarrollan 82 acciones de promoción y prevención a la poblacion trabajadora según factores de riesgos.</t>
  </si>
  <si>
    <t xml:space="preserve">Se desarrollan actividades de promoción y prevención en salud ocupacional con población trabajadora informal, en  el marco de la estarategia de Entornos laborales saludables en los municipios de Tibú, Mutiscua, Pamplonita, Chitaga
En trabajo regular se desarrollaron 69 acciones de promoción y prevención a la poblacion trabajadora según factores de riesgos </t>
  </si>
  <si>
    <t xml:space="preserve">Jenit Colmenares </t>
  </si>
  <si>
    <t>100% de los municipios  con presencia de comunidades Indigenas divulgando los deberes y derechos de salud en la población  Etnias.</t>
  </si>
  <si>
    <t>Realizar seguimiento y monitoreo en la formulación del PAS a los municipios que cuentan con comunidades indígenas en el Departamento (Chitagá, Toledo, tubú, El Tarra, Teorama, Convención y El Carmen)</t>
  </si>
  <si>
    <t>N° de seguimiento y monitoreo realizado en la formulación del PAS a los municipios que cuentan con comunidades indígenas en el Departamento/N° de seguimiento y monitoreo programados en la formulación del PAS a los municipios que cuentan con comunidades indígenas en el Departamento</t>
  </si>
  <si>
    <t>Actividad programada para el cuarto trimestre</t>
  </si>
  <si>
    <t>Se brindó asesoría y asistencia técnica a los municipios de Toledo, Tibú, Convención, El Tarra y El Carmen en metas, indicadores y estrategias para la formulación del plan de acción en salud, del componente poblaciones étnicas. 
Se brindó asesoría y asistencia técnica para la formulación de proyectos en salud, bajo la metodología MGA, a la asociación ÑATUBAIYIBARI en relación a las propuestas plasmadas en el plan de vida de esta comunidad.</t>
  </si>
  <si>
    <t>Brindar Asesoría y asistencia tecnica  a los municipios en la elaboración del PAS en el coponente de poblaciones etnicas</t>
  </si>
  <si>
    <t xml:space="preserve">Actas </t>
  </si>
  <si>
    <t>N° de Asesoría y asistencia tecnica realizadas a los municipios en la elaboración del PAS en el coponente de poblaciones etnicas/N° de Asesoría y asistencia tecnica programadas a los municipios en la elaboración del PAS en el coponente de poblaciones etnicas</t>
  </si>
  <si>
    <t>Actividad programada para tercer y cuarto trimestre</t>
  </si>
  <si>
    <t>Se brindo asesoria y asistencia tecnica para formulacion del PAS compoennete poblaciones etnicas en los municipios de Toledo, Tibú, Convención, El Tarra y El Carmen</t>
  </si>
  <si>
    <t xml:space="preserve">Nohora Erlinda Cadena </t>
  </si>
  <si>
    <t>Reestructurar y actualizar los procesos y procedimientos de salud publica que permita cumplir con la  planeación integral en salud (Gestión institucional)</t>
  </si>
  <si>
    <t>Elaborar el modelo de proyecto de procesos del grupo de Salud Pública</t>
  </si>
  <si>
    <t>Informe modelo de proyecto</t>
  </si>
  <si>
    <t>Modelo proyecto elaborado de procesos del grupo Salud Pública</t>
  </si>
  <si>
    <t>Modelo de proyecto de procesos del grupo de Salud Pública elaborado.</t>
  </si>
  <si>
    <t>Elaborar fichas técnicas de indicadores de los procesos del grupo Salud Pública</t>
  </si>
  <si>
    <t>Fichas técnicas</t>
  </si>
  <si>
    <t>Fichas técnicas elaboradas de indicadores de procesos del grupo salúd pública</t>
  </si>
  <si>
    <t>Fichas técnicas de indicadores de los procesos del grupo Salud Pública elaboradas</t>
  </si>
  <si>
    <t>Identificar documentos, registros vigentes y obsoletos</t>
  </si>
  <si>
    <t>Informe</t>
  </si>
  <si>
    <t>Documentos, registros vigentes y obsoletos identificados</t>
  </si>
  <si>
    <t>Documento, registros vigentes y obsoletos identificados</t>
  </si>
  <si>
    <t xml:space="preserve">Concertar con los funcionarios del grupo salud publica los compromisos laborales a evaluar durante la vigencia </t>
  </si>
  <si>
    <t>N° de concertaciones realizadas con funcionarios de SP / N° concertaciones programadas con funcionarios de SP</t>
  </si>
  <si>
    <t xml:space="preserve">Marzo 6 se realiza concertación de funciones con el Dr Luis Felipe Lagos, Dra. Astrid Araque, Dra. Mery Santos,  Dr. Mauricio Sepúlveda y Jefe Sandra Blanco </t>
  </si>
  <si>
    <t>Evaluar el desempeño laboral de funcionarios del grupo salud publica</t>
  </si>
  <si>
    <t>Evaluaciones de desempeño laboral</t>
  </si>
  <si>
    <t>N° de evaluaciones  de desempeño laboral realizadas/ N° de evaluaciones de desempeño laboral programadas</t>
  </si>
  <si>
    <t>Evaluaciones de desempeño realizadas</t>
  </si>
  <si>
    <t>Seguimiento y monitoreo a las EAPB en acuerdo 11/98, Res. 4505/12 y Res. 1536/15</t>
  </si>
  <si>
    <t xml:space="preserve">actas, informes. </t>
  </si>
  <si>
    <t>N° de Seguimiento y monitoreo realizados a las EAPB en acuerdo 11/98, Res. 4505/12 y Res. 1536/15 / N° de Seguimiento y monitoreo programadas a las EAPB en acuerdo 11/98, Res. 4505/12 y Res. 1536/15</t>
  </si>
  <si>
    <t>Se efectuaron a Sanidad, Comparta y Nueva EPS</t>
  </si>
  <si>
    <t>Seguimiento y monitoreo a las secretarias de salud en la Res. 4505</t>
  </si>
  <si>
    <t>Seguimiento y monitoreo realizados a las secretarias de salud en la Res. 4505/ Seguimiento y monitoreo programados a las secretarias de salud en la Res. 4505</t>
  </si>
  <si>
    <t>Se realizo a las secretarias de salud de Cucuta, Zulia, VR, Herrán, La Playa y los Patios</t>
  </si>
  <si>
    <t>Realizar seguimiento al diligenciamiento del instrumento de monitoreo de estratgias de informacion en salud y educomunicacion "matriz plan estratégico de comunicaciones", Vigencia 2017</t>
  </si>
  <si>
    <t xml:space="preserve">Matriz de plan estrategico de comunición </t>
  </si>
  <si>
    <t>N° municipios que reportan estrategias de información y educomunicación /N° total de municipios en el Departamento</t>
  </si>
  <si>
    <t>Se logro el avance en el consolidado de matriz plan estratégico de comunicaciones en los 20 municipios previstos</t>
  </si>
  <si>
    <t>Consolidado los 40 municipios se garantiza la sistematización de experiencias locales de informacion en salud y educomunicación</t>
  </si>
  <si>
    <t>Diseño formulación y gestión del plan de medios que permita generar movilización social y cambios comportamentales en la comunidad en referencia a los estilos de vida.</t>
  </si>
  <si>
    <t>Documento plan de medios</t>
  </si>
  <si>
    <t>N° documento plan de medios elaborado</t>
  </si>
  <si>
    <t>Consolidación y validación de plan de medios incluyendo difusión en medios masivos impresos y comunicación digital. Definición de plan de medios vigencia 2017 con destinación presupuestal garantizada</t>
  </si>
  <si>
    <t>Liliana Contreras</t>
  </si>
  <si>
    <t>Realizar mesas de trabajo del Consejo Territorial de Seguridad Social en Salud  departamental .</t>
  </si>
  <si>
    <t>Actas de mesas de trabajo del consejo territorial de seguridad social</t>
  </si>
  <si>
    <t>N° total de mesas de trabajo de consejo territorial de seguridad social ejecutadas /N° total de mesas de trabajo de consejo territorial de seguridad social programadas  * 100</t>
  </si>
  <si>
    <t>Reunion Extraordinaria del CTSSS con el fin de presentar los logros relevantes en Salud 2016 , PAS 2017 y Ajuste No 3 al Plan Anual de inversiones en Salud.</t>
  </si>
  <si>
    <t>Reunion Extraordinaria del CTSSS con el fin de presentar los logros relevantes en Salud I sem 2017 y Ajuste No 4 al Plan Bienal de inversiones en Salud.</t>
  </si>
  <si>
    <t>Socializar los lineamientos a IPS publicas y privadas  en temas de  conformacion de mecanismos y formas de participación Social, derechos y deberes y Normas Vigentes en saluds del departamento.</t>
  </si>
  <si>
    <t>Se realizo visita  a las IPS Clinica San Jose, Clinica Santa Ana, Clinica Norte, Clinica Medical Duarte,  URONORTE,  Unidad de Atención Ambulatoria Cúcuta y Clinica Metropolitana Comfanorte, para la operatividad de la Asociación de Usuarios.</t>
  </si>
  <si>
    <t>Se realizo visita  a las IPS Salazar, Pamplona, San Cayetano, Patios, VR, Zulia, Arboledas, CEDMI, ISIMEC, Medical CARE, Clinica Oftalmologica Pda, San Diego, Toledo, Sardinata, Durania</t>
  </si>
  <si>
    <t>Se realizaron tres asesorías a los integrantes de la asociacion de uusarios de MEDIMAS, NUEVA IPS Y VIONCO</t>
  </si>
  <si>
    <t>Asistencia técnica en mecanismos y formas de participación social  a los coordinadores de salud pública y a los responsables de las oficinas del sistema de atención al usuario de los municipios del departamento de Norte De Santander</t>
  </si>
  <si>
    <t xml:space="preserve">Se brindó asistencia técnica a los coordinadores de salud pública  de 18 municipios del departamento. Los cuales se describen a continuación: Chitaga, Cucutilla, Ragonvalia, Tibú,  mutiscua, Santiago, Chinácota,  Hacarí, Cachira, El Carmen,  Convención,  Abrego, Pamplona, Durania, Abrego, Sardinata, Bochalema y laBateca. </t>
  </si>
  <si>
    <t>Se dio capacitación  sobre el Marco Normativo de los mecanismos de Participación y Control Social, para referentesde ESES, IPS, EAPB y Coordinadores de Salud Publica de las Regionales Suroriental, Pamplona, Ocaña, Cúcuta y Area Metropolitana.</t>
  </si>
  <si>
    <t>Se brindó asistencia técnica a los coordinadores de salud pública  de 4 municipios del departamento. Los cuales se describen a continuación: Durania, sardinata, Santiago, salazar, Bochalema, San Cayetano, Arboledas, Pamplona, Patios, El Zulia, VR, Hacarí y Chinácota</t>
  </si>
  <si>
    <t>Se realizó asesoria a los municipios de Villa del Rosario, Gramalote, Cacota, Lourdes, Cucutilla y Cáchira.</t>
  </si>
  <si>
    <t xml:space="preserve">Sandra  Milena Corredor Blanco </t>
  </si>
  <si>
    <t>Garantizar la respuesta ante el 100% de los eventos de interés internacional de acuerdo al Reglamento  Sanitario Internacional (RSI), notificados al SIVIGILA</t>
  </si>
  <si>
    <t>Realizar asistencias técnicas directas e indirectas a los actores del sistema para el fortalecimiento de la operatividad y articulación de todos los componentes del Sistema de Vigilancia en Salud Pública con énfasis en Sanidad Portuaria en municipios de frontera y corredores fronterizos</t>
  </si>
  <si>
    <t xml:space="preserve"> Asistencias técnicas desarrolladas /  Asistencias técnicas programadas x 100</t>
  </si>
  <si>
    <t>A través de la circular No 063 de fecha 10 de febrero de 2017, dirigida a Alcaldes, Secretarias de Salud, E.S.E,  Responsables de Vigilancia en Salud Pública de las I.P.S Públicas y Privadas, Coordinadores de Salud Pública, Responsables de Vigilancia en Salud Publica Municipal se programaron tres jornadas pedagógicas las cuales se llevaron a cabo en los municipios de Ocaña para la Regional Ocaña durante los días 2 y 3 de marzo, Pamplona para los muncipios de Regional Pamplona y Suroriental durante los días 7 y 8 de marzo y Cúcuta durante los días 9 y 10 de marzo para los municipios de las Regionales  Centro, Norte y Metropolitana  en la cuales sebrindaron lineamientos sobre los EISP, brotes y atención de brotes contando con la participación de 255 asistentes</t>
  </si>
  <si>
    <t xml:space="preserve"> Asitencia técnica al municipio de Cúcuta con acompañamiento del nivel nacional del referente de Sanidad Portuaria del Ministerio de Salud y Protección Social en donde se reiteró la competencia de la presencia de personal de sanidad portuaria por parte del municipio de Cúcuta en el punto de entrada Francisco de Paula Santander asi como la participación de dicho municipio en los comités departamentales de sanidad portuaria.</t>
  </si>
  <si>
    <t>Realizar tres jornadas de fortalecimiento y actualización al personal responsable de vigilancia en salud pública de las 40 UNM,  UPGD y UI sobre sobre Lineamientos para la prevención,  vigilancia y control en salud pública, vigencia 2017 emitidos por el INS</t>
  </si>
  <si>
    <t>Informe de jornada de fortalecimiento y actualización</t>
  </si>
  <si>
    <t>No. De capacitaciones realizadas / No. De capacitaciones programadas x 100</t>
  </si>
  <si>
    <t>A través de la circular No 063 de fecha 10 de febrero de 2017, dirigida a Alcaldes, Secretarias de Salud, E.S.E,  Responsables de Vigilancia en Salud Pública de las I.P.S Públicas y Privadas, Coordinadores de Salud Pública, Responsables de Vigilancia en Salud Publica Municipal se programaron tres jornadas pedagógicas las cuales se llevaron a cabo en los municipios de Ocaña para la Regional Ocaña durante los días 2 y 3 de marzo, Pamplona para los muncipios de Regional Pamplona y Suroriental durante los días 7 y 8 de marzo y Cúcuta durante los días 9 y 10 de marzo para los municipios de las Regionales  Centro, Norte y Metropolitana  en la cuales se brindaron lineamientos sobre los EISP, brotes y atención de brotes contando con la participación de 255 asistentes</t>
  </si>
  <si>
    <t xml:space="preserve">4.  Garantizar el análisis del comportamiento al 100% eventos notificados sujetos a la vigilancia en salud pública  </t>
  </si>
  <si>
    <t>Realizar el Análisis Situacional de Salud-ASIS 2016, con enfoque de determinantes sociales</t>
  </si>
  <si>
    <t>Documento ASIS Departamental 2017 elaborado                                                  Documentos ASIS municipales 2017</t>
  </si>
  <si>
    <t>ASIS elaborado</t>
  </si>
  <si>
    <t>Se brindó capacitación a los 40 municipios en cuanto a la elaboración de ASIS 2017 y se realizó entrega de los ASIS municipales al departamento</t>
  </si>
  <si>
    <t>Realizar unidades de análisis a los casos de mortalidad notificados en el SIVIGILA según lineamientos nacionales y protocolos establecidos</t>
  </si>
  <si>
    <t>Actas de unidad de análisis</t>
  </si>
  <si>
    <t>Unidades de Análisis realizadas / Casos de mortalidad notificados</t>
  </si>
  <si>
    <t xml:space="preserve">Emisión de circulares para los meses de febrero y marzo de programación de 114 casos de mortalidad a analizar en unidades de análisis
 Reuniones con instituciones involucradas en la atención de los casos de mortalidad notificados </t>
  </si>
  <si>
    <t xml:space="preserve">Emisión de circulares para los meses de abril, mayo y junio de programación de 85 casos de mortalidad a analizar en unidades de análisis
 Reuniones con instituciones involucradas en la atención de los casos de mortalidad notificados </t>
  </si>
  <si>
    <t>59</t>
  </si>
  <si>
    <t xml:space="preserve">Se realizo reuniones con instituciones involucradas en la atención de los casos de mortalidad notificados </t>
  </si>
  <si>
    <t>50</t>
  </si>
  <si>
    <t>Al 100% de los brotes de ETAS se les realiza investigación epidemiológica de campo</t>
  </si>
  <si>
    <t>Realizar tres jornadas de fortalecimiento a los responsables de vigilancia en salud pública de UPGD y UNM sobre brotes y atención de brotes</t>
  </si>
  <si>
    <t>Actas de jornadas de fortalecimiento</t>
  </si>
  <si>
    <t>Jornadas de fortalecimiento realizadas/ Jornadas de fortalecimiento programadas x 100</t>
  </si>
  <si>
    <t>Realizar seguimiento a la notificación inmediata y semanal de brotes de ETA</t>
  </si>
  <si>
    <t>Documento de seguimiento notificación de brotes</t>
  </si>
  <si>
    <t xml:space="preserve">No. de brotes con seguimiento/ No. de brotes notificados x 100 </t>
  </si>
  <si>
    <t>Revisión diaria y semanal (día miércoles) de la base de datos del evento relacionado con ETAs (350, 355 según calendario epidemiológico) desde la semana epidemiológica 1 a la 13; donde se hace seguimiento a la calidad de dato, número de eventos presentados, análisis de variables, ajustes de casos y de la cual se manejan actas de revisión de notificación semanal</t>
  </si>
  <si>
    <t>Revisión diaria y semanal (día miércoles) de la base de datos del evento relacionado con ETAs (350, 355 según calendario epidemiológico) desde la semana epidemiológica 14 a la 26; donde se hace seguimiento a la calidad de dato, número de eventos presentados, análisis de variables, ajustes de casos y de la cual se manejan actas de revisión de notificación semanal</t>
  </si>
  <si>
    <t>Revisión diaria y semanal (día miércoles) de la base de datos del evento relacionado con ETAs (350, 355 según calendario epidemiológico) desde la semana epidemiológica 27 a la 39; donde se hace seguimiento a la calidad de dato, número de eventos presentados, análisis de variables, ajustes de casos y de la cual se manejan actas de revisión de notificación semanal</t>
  </si>
  <si>
    <t>Se realizo revisión diaria y semanal (día miércoles) de la base de datos del evento relacionado con ETAs (350, 355 según calendario epidemiológico) desde la semana epidemiológica 40a la  52; donde se hace seguimiento a la calidad de dato, número de eventos presentados, análisis de variables, ajustes de casos y de la cual se manejan actas de revisión de notificación semanal</t>
  </si>
  <si>
    <t>Astrid Stella Araque  Mogollon</t>
  </si>
  <si>
    <t xml:space="preserve"> 100%  de la red departamental de laboratorios con apoyo de la gestión de la vigilancia en salud pública y vigilancia sanitaria</t>
  </si>
  <si>
    <t xml:space="preserve">Realizar el control de calidad al diagnòstico de eventos de interès en salud pùblica a los laboratorios de la red habilitados inscritos al Control de Calidad con el LSPD. </t>
  </si>
  <si>
    <t>Informes de control de calidad</t>
  </si>
  <si>
    <t>N° de controles de calidad ejecutados (Por area) / N° de controles de calidad recibidos (Por area)* 100</t>
  </si>
  <si>
    <t>Se realiza  11009 anàlisis para el control de calidad a los examenes de diagnostico de eventos de interes en salud publica por laboratorio (chagas, malaria, leishmania, tuberculosis, lepra, sifilis, sifilis congenita, Hepatitis A, B, C, dengue, HIV, rubeola,) remitidos por los laboratorios de la red departamental</t>
  </si>
  <si>
    <t xml:space="preserve">Se realiza  12836 anàlisis para el control de calidad a los examenes de diagnostico de eventos de interes en salud publica por laboratorio en las àreas Virlogia,Parasitologìa, Microbiologìa Clìnica, Genètica y Micobacterias.
</t>
  </si>
  <si>
    <t>Se procesan 5295 anàlisis de  muestras recibidas  para el control de calidad a los examenes de diagnostico de eventos de interes en salud publica por laboratorio en las àreas Virlogia,Parasitologìa, Microbiologìa Clìnica, Genètica y Micobacterias.</t>
  </si>
  <si>
    <t>Se procesaron 5652 anàlisis de muestras recibidas  para el control de calidad a los examenes de diagnostico de eventos de interes en salud publica por laboratorio en las àreas Virlogia,Parasitologìa, Microbiologìa Clìnica, Genètica y Micobacterias.</t>
  </si>
  <si>
    <t>Realizar capacitaciòn y asistencia tècnica a los laboratorio de la red Departamental habilitados</t>
  </si>
  <si>
    <t xml:space="preserve">Actas de asistencia tecnica  </t>
  </si>
  <si>
    <t>N° de asistencias tecnicas ejecutadas/ N° asistencias técnicas  programadas * 100                                                                                                                                N° de capacitaciones ejecutadas / N° acapacitaciones programadas * 100</t>
  </si>
  <si>
    <t xml:space="preserve">* Se realizan cuatro  jornadas de socializacion de Lineamientos para la Vigilancia de eventos de Interès en Salud Publica por laboratorio a la Red Publica y Privada del Departamento; se contó con la participaciòn de recurso humano de las ESES: Hosital San Juan de Dios de Pamplona, Hospital Emiro Quintero Cañizares de Ocaña, Hospital Erasmo Meoz de Cûcuta, Hospital Regional Suroriental, Hospital Joaquin Emiro Escobar de Herran, ESE IMSALUD, Hospital Regional Norte, Hospital Juan Luis Londoño del Zulia, Hospital Local Los Patios, Hospital Jorge Cristo Sahium de Villa del Rosario, Hospital Regional Noroccidental, Hospital Isabel Celis Yañez de la Playa; y 40 laboratorios privados
*Se realizan visitas de asistencia tecnica a los siguientes laboratorios: Aliados en Salud, Clinica Medico Quirurgica, Serintsa, Hospital Local Los Patios , Sanidad Policia,  Hospital Emiro Quintero Cañizares de Ocaña,  Hospital Jorge Cristo Sahium de Villa del Rosario, Hospital Regional Norte Tibu, CIADE, UBA Loma de Bolivar, Medical Duarte, Alfredo Sotomayor, Manuel Guillermo Diaz,  Hospital Regional Suroriental, Ragonvalia.
</t>
  </si>
  <si>
    <t xml:space="preserve">* Se realizan visitas de asistencia tecnica a los laboratorios Clinica La Samaritana, Hospital Mental Rudesindo Soto, Laboratorio Clínico Centro Especializado Materno Infantil CEIMLAB,  Laboratorio Clínico Clinica ESIMED La Salle, Laboratorio Clínico ESE HUEM, Clìnica Medico Quirurgica, ESE Hospital Jorge Cristo Sahium Villa del Rosario, Laboratorio Margie Ojeda,  Hospital San Martin Sardinata, Laboratorio ARANASALUD,  CIADE, Laboratorio Toxicologico, UBA Loma de Bolivar, Futumedica Plus Comuneros, IDIME,  Laboratorio Johanna Portilla
*Se capacita sobre la toma de muestra, conservación y remisión de muestras para la vigilancia de : Sarampión, Rubeola SRC, Chikungunya, Virus Zika, Virus respiratorios, Infecciosas y remisión de muestras para el Control de Calidad. Casos de Mortalidad por eventos de interés en Salud Pública a 4 Bacteriologos: UBA Hacari, ESE El Carmen, P.Santander, ESE Centro, IPS La Esperanza
* Socialización de Lineamientos de orden viral: toma, conservación y remisión de muestras a 11 enfermeros regionales del Instituto Departamental de Salud.
* Capacitaciòn Lineamientos para la vigilancia de eventos de interès en Salud Pûblica por Laboratorio a los profesionales en servicio social obligatorio de  La Esperanza, Salazar, Hacari, Puerto Santander ,El Carmen, San pablo, Arboledas.
</t>
  </si>
  <si>
    <t xml:space="preserve">
Se hicieron visitas de asistencia tecnica y asesoria en la instalación y notificación del SIVIGILA a los laboratorios Nancy Uribe, Ladmedis, Norma Garay, Claudia Ruiz, Jose Luis Gomez, Unidad de Diagnostico y Candelaria Ramos.
</t>
  </si>
  <si>
    <t xml:space="preserve"> Asistencia tecnica por parte del LSPD  para   realizar asesoria, vigilancia y seguimiento al laboratoro clinico de las IPS Santiago, Bochalema, Lourdes,  Arboledas, Salazar, La Vega,  La Esperanza, Cachaira,  Sardinata, en los programas de parasitologia.
+ Se realizar taller teorico practico de enfermedades de origen parasitario a los  laboratorios de la red publica y privada de Cúcuta, ESE Centro, ESE Suroriental, ESE Norte, Regional Ocaña y Regional Pamplona. 
+ Capacitación a profesionales del S.S.O para socializar los lineamientos por Laboratorio de los eventos de interes en salud publica .</t>
  </si>
  <si>
    <t>Realizar visitas de monitoreo a los laboratorio de la red Departamental habilitados basados en el anexo de la  Resoluciòn 1619 de 2015.</t>
  </si>
  <si>
    <t>Acta de visitas de monitoreo</t>
  </si>
  <si>
    <t xml:space="preserve">N° de visitas de monitoreo ejecutadas / N° visitas de monitoreo programadas * 100    </t>
  </si>
  <si>
    <t xml:space="preserve">Se realiza visita de monitoreo a los laboratorios clinicos: Laboratorio Clinico Especializado de Ocaña,  Hospital Regional Noroccidental Convenciòn, Dr Prosalud de Ocaña, Hospital Emiro Quintero Cañizares de Ocaña, Dra Magally Florez de Convencion, Clinica Torcoroma de Ocaña ,Margie Ojeda, Laboratorio Clinico Toxicologico. </t>
  </si>
  <si>
    <t>Se realiza visita de monitoreo a los laboratorios clinicos Laboratorio Clínico Clinica Pamplona, Sanity IPS, ESE Hospital San Juan de Dios de Pamplona , Laboratorio Hospital Jorge Cristo Sahium- Villa del Rosario, Laboratorio Clínico Hospital Regional Noroccidental Abrego, Laboratorio Clínico de Hospital Isabel Celis Yáñez - La Playa, Laboratorio Clinico ASSALUD, Clinica Medical Duarte.</t>
  </si>
  <si>
    <t xml:space="preserve">No se  realizan las visitas programadas </t>
  </si>
  <si>
    <t xml:space="preserve">Realizar  visitas de asistencia tecnica  a los Bancos de Sangre y Servicios Transfusionales habilitados a traves de la aplicaciòn de la Guia para asistenca tècnica de servicios transfusionales y Trazabilidad del Sistema </t>
  </si>
  <si>
    <t>Acta de visitas de asistencia técnica</t>
  </si>
  <si>
    <t xml:space="preserve">N° de visitas de asistencia tecnica ejecutadas / N° visitas de asistencia tecnica programadas * 100    </t>
  </si>
  <si>
    <t xml:space="preserve">
Se realizan visitas de investigaciòn de coaciòn de donantes a los bancos de Sangre de la Clìnica San Josè y ESE Hospital Erasmo Meoz </t>
  </si>
  <si>
    <t xml:space="preserve">* Se realizan visitas de asistencia tecnica a los laboratorios Clinica La Samaritana, Hospital Mental Rudesindo Soto, Laboratorio Clínico Centro Especializado Materno Infantil CEIMLAB,  Laboratorio Clínico Clinica ESIMED La Salle, Laboratorio Clínico ESE HUEM, Clìnica Medico Quirurgica, ESE Hospital Jorge Cristo Sahium Villa del Rosario, Laboratorio Margie Ojeda,  Hospital San Martin Sardinata, Laboratorio ARANASALUD,  CIADE, Laboratorio Toxicologico, UBA Loma de Bolivar, Futumedica Plus Comuneros, IDIME,  Laboratorio Johanna Portilla
</t>
  </si>
  <si>
    <t xml:space="preserve">Se realizan visitas de asistencia tecnica a los bancos de sangre Clinica San Jose, ESE Hosital Erasmo Meoz y Banco de Sangre Higuera Escalante conjuntamente con profesionales del Instituto Nacional de Salud; En el HUEM se revisa trazabilidad para hacer seguimiento a dos   casos reportados en la vigencia 2016 de Lesion Pulmonar Aguda </t>
  </si>
  <si>
    <t>Se realizaron visitas de asistencia tecnica a los servicios transfusionales de la Clinica Santa Ana, Clinica Norte, ESIMED La Salle y Medinorte.</t>
  </si>
  <si>
    <t xml:space="preserve">Realizar los anàlisis fisicoquìmicos y microbiològicos de las muestras de agua (mapa de riesgo)  y otras de ambiente recibidas en el laboratorio. </t>
  </si>
  <si>
    <t>Informes de análisis</t>
  </si>
  <si>
    <t>N° de muestras ejecutadas / N° de muestras recibidas * 100</t>
  </si>
  <si>
    <t xml:space="preserve">Se realizan 4200 analisis fiicoquimicos y microbiologicos de aguas, alimentos y bebidas en apoyo a la vigilancia y control sanitario en el  Departamento. </t>
  </si>
  <si>
    <t xml:space="preserve">Se realizan 3741  anàlisis fisicoquìmìcos y microbiològicos de alimentos, restaurantes escolares, restaurantes gastronòmicos, bebidas alcoholicas,  agua cruda, agua tratada,agua de uso recreativo. 
No se realizan la totalidad de los analisis debido al daño del equipo Cary 100 BIO 
</t>
  </si>
  <si>
    <t>2400</t>
  </si>
  <si>
    <t xml:space="preserve">Se realizan los anàlisis fisicoquìmìcos y microbiològicos de alimentos, restaurantes escolares, restaurantes gastronòmicos, bebidas alcoholicas,  agua cruda, agua tratada,agua de uso recreativo, dando cumplimiento a la programaciòn realizada segùn Resolucion 2115 de 22 de junio de  2007 Ministerio de la Protección Social, Ministerio de Ambiente, Vivienda y Desarrollo Territorial. 
</t>
  </si>
  <si>
    <t>1394</t>
  </si>
  <si>
    <t xml:space="preserve">Se realizaron anàlisis fisicoquìmìcos y microbiològicos de alimentos, restaurantes escolares, restaurantes gastronòmicos, bebidas alcoholicas,  agua cruda, agua tratada,agua de uso recreativo, dando cumplimiento a la programaciòn realizada segùn Resolucion 2115 de 22 de junio de  2007 Ministerio de la Protección Social, Ministerio de Ambiente, Vivienda y Desarrollo Territorial. 
</t>
  </si>
  <si>
    <t xml:space="preserve">Amilkar Marquez  Rojas </t>
  </si>
  <si>
    <t>100% de la red departamental de laboratorios con apoyo de la gestión, vigilancia en salud pública y sanitaria</t>
  </si>
  <si>
    <t>Fortalecimiento del talento humano encargado de realizar las acciones de  inspeccion vigilancia y control y de la dirección técnica de los establecimientos donde se almacenen comercialicen, distribuyan y dispensen medicamentos y demas productos farmacéuticos</t>
  </si>
  <si>
    <t xml:space="preserve">                                                                                                                                                             N° recurso humano capacitado / N° total de recurso humano programado * 100 </t>
  </si>
  <si>
    <t>Capacitacion en uso adecuado de medicamentos , farmacovigilancia, tecnovigilancia, reactivovigilancia y actualizacion en normatividad realcionada con medicamentos de control especial.</t>
  </si>
  <si>
    <t>Realizar las visitas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</si>
  <si>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Actas de visitas de inspección de vigilancia y control por (Persona, IPS, Regímen de excepción, Establecimientos farmacéuticos)</t>
  </si>
  <si>
    <t>N° de visitas de I,V y C (Persona, IPS, Regímen de excepción, Establecimientos farmacéuticos) ejecutadas / N° total de visitas de I, V y C  (Persona, IPS, Regímen de excepción, Establecimientos farmacéuticos) programadas * 100</t>
  </si>
  <si>
    <t xml:space="preserve">Establecimientos de interés sanitario vigilados y controlados, en un 90% 1392  establecimientos , para aquellos de alto riesgo,de un total de 1546  droguerias,farmacias,depositos de drogas,agencias de especialidades farmaceuticas, tiendas naturistas,farmacias homeopaticas. </t>
  </si>
  <si>
    <t>Realizaciòn de visitas de inspeccion vigilancia y control  a  establecimientos farmaceuticos area  cucuta, ,ocaña, hacari, abrego, ell carmen, bochalema chinacota convencion, el zulia, durania, herrar,lourdes.</t>
  </si>
  <si>
    <t>Realizaciòn de visitas de inspeccion vigilancia y control  a  establecimientos farmaceuticos</t>
  </si>
  <si>
    <t>Realizar estudio e informe epidemiologico 2016 sobre el uso de medicamentos de control especial, de los reportes de eventos adversos relacionados con los programas de farmacovigilancia, tecnovigilancia y reactivo vigilancia.</t>
  </si>
  <si>
    <t>Informe epidemiologico 2016</t>
  </si>
  <si>
    <t>Documento epidemiologico 2016 elaborado</t>
  </si>
  <si>
    <t>Documento epidemiologico elaborado año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</si>
</sst>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17"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11"/>
      <color indexed="63"/>
      <name val="Arial"/>
      <family val="2"/>
    </font>
    <font>
      <sz val="11"/>
      <color rgb="FF000000"/>
      <name val="Arial"/>
      <family val="2"/>
    </font>
    <font>
      <sz val="11"/>
      <color indexed="8"/>
      <name val="Arial"/>
      <family val="2"/>
    </font>
    <font>
      <sz val="11"/>
      <color rgb="FFFF0000"/>
      <name val="Arial"/>
      <family val="2"/>
    </font>
    <font>
      <sz val="11"/>
      <color indexed="10"/>
      <name val="Arial"/>
      <family val="2"/>
    </font>
    <font>
      <sz val="11"/>
      <color rgb="FF002060"/>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s>
  <cellStyleXfs count="6">
    <xf numFmtId="0" fontId="0" fillId="0" borderId="0"/>
    <xf numFmtId="0" fontId="3"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3" fillId="0" borderId="0"/>
  </cellStyleXfs>
  <cellXfs count="265">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1" fontId="1" fillId="2"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49" fontId="1" fillId="0" borderId="1"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1"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justify" vertical="center" wrapText="1"/>
      <protection locked="0"/>
    </xf>
    <xf numFmtId="49" fontId="1" fillId="0" borderId="1" xfId="0" applyNumberFormat="1" applyFont="1" applyFill="1" applyBorder="1" applyAlignment="1" applyProtection="1">
      <alignment wrapText="1"/>
      <protection locked="0"/>
    </xf>
    <xf numFmtId="0" fontId="1" fillId="0" borderId="1" xfId="0" applyFont="1" applyFill="1" applyBorder="1" applyAlignment="1" applyProtection="1">
      <alignment wrapText="1"/>
      <protection locked="0"/>
    </xf>
    <xf numFmtId="1" fontId="1" fillId="0" borderId="1" xfId="0" applyNumberFormat="1" applyFont="1" applyFill="1" applyBorder="1" applyAlignment="1" applyProtection="1">
      <alignment wrapText="1"/>
      <protection locked="0"/>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2" fontId="1" fillId="0" borderId="1" xfId="0" applyNumberFormat="1" applyFont="1" applyFill="1" applyBorder="1" applyAlignment="1" applyProtection="1">
      <alignment horizontal="center" vertical="center" wrapText="1"/>
      <protection locked="0"/>
    </xf>
    <xf numFmtId="9" fontId="1" fillId="0" borderId="1" xfId="0" applyNumberFormat="1" applyFont="1" applyFill="1" applyBorder="1" applyAlignment="1" applyProtection="1">
      <alignment horizontal="center" vertical="center" wrapText="1"/>
      <protection locked="0"/>
    </xf>
    <xf numFmtId="0" fontId="1" fillId="0" borderId="1" xfId="3" applyNumberFormat="1"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0" fillId="0" borderId="0" xfId="0" applyFill="1" applyAlignment="1" applyProtection="1">
      <alignment wrapText="1"/>
      <protection locked="0"/>
    </xf>
    <xf numFmtId="0" fontId="6" fillId="0" borderId="0" xfId="0" applyFont="1" applyAlignment="1" applyProtection="1">
      <alignment wrapText="1"/>
    </xf>
    <xf numFmtId="0" fontId="6" fillId="0" borderId="0" xfId="0" applyFont="1" applyAlignment="1" applyProtection="1">
      <alignment wrapText="1"/>
      <protection locked="0"/>
    </xf>
    <xf numFmtId="0" fontId="6" fillId="0" borderId="0" xfId="0" applyFont="1" applyFill="1" applyAlignment="1" applyProtection="1">
      <alignment wrapText="1"/>
      <protection locked="0"/>
    </xf>
    <xf numFmtId="1" fontId="6" fillId="0"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wrapText="1"/>
      <protection locked="0"/>
    </xf>
    <xf numFmtId="0" fontId="6" fillId="0" borderId="1" xfId="0" applyFont="1" applyBorder="1" applyAlignment="1" applyProtection="1">
      <alignment vertical="center" wrapText="1"/>
      <protection locked="0"/>
    </xf>
    <xf numFmtId="16"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0" fontId="1" fillId="0" borderId="1" xfId="0" applyFont="1" applyFill="1" applyBorder="1" applyAlignment="1">
      <alignment horizontal="justify" vertical="center" wrapText="1"/>
    </xf>
    <xf numFmtId="1" fontId="1" fillId="2" borderId="1" xfId="0" applyNumberFormat="1" applyFont="1" applyFill="1" applyBorder="1" applyAlignment="1" applyProtection="1">
      <alignment vertical="center" wrapText="1"/>
    </xf>
    <xf numFmtId="0" fontId="1" fillId="0" borderId="1" xfId="2" applyFont="1" applyFill="1" applyBorder="1" applyAlignment="1">
      <alignment horizontal="center" vertical="center" wrapText="1"/>
    </xf>
    <xf numFmtId="1" fontId="1" fillId="0" borderId="1" xfId="0" applyNumberFormat="1" applyFont="1" applyFill="1" applyBorder="1" applyAlignment="1" applyProtection="1">
      <alignment vertical="center" wrapText="1"/>
    </xf>
    <xf numFmtId="49"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1" fontId="6" fillId="0" borderId="1" xfId="0" applyNumberFormat="1" applyFont="1" applyBorder="1" applyAlignment="1" applyProtection="1">
      <alignment wrapText="1"/>
      <protection locked="0"/>
    </xf>
    <xf numFmtId="0" fontId="6" fillId="0" borderId="1" xfId="0" applyFont="1" applyFill="1" applyBorder="1" applyAlignment="1">
      <alignment horizontal="center" vertical="center" wrapText="1"/>
    </xf>
    <xf numFmtId="49" fontId="6" fillId="0" borderId="1" xfId="0" applyNumberFormat="1" applyFont="1" applyBorder="1" applyAlignment="1">
      <alignment vertical="center" wrapText="1"/>
    </xf>
    <xf numFmtId="49" fontId="6" fillId="0" borderId="1" xfId="0" applyNumberFormat="1" applyFont="1" applyBorder="1" applyAlignment="1" applyProtection="1">
      <alignment vertical="center" wrapText="1"/>
      <protection locked="0"/>
    </xf>
    <xf numFmtId="49" fontId="6" fillId="2" borderId="1" xfId="0" applyNumberFormat="1" applyFont="1" applyFill="1" applyBorder="1" applyAlignment="1" applyProtection="1">
      <alignment vertical="center" wrapText="1"/>
      <protection locked="0"/>
    </xf>
    <xf numFmtId="49" fontId="6" fillId="0" borderId="1" xfId="0" applyNumberFormat="1" applyFont="1" applyBorder="1" applyAlignment="1" applyProtection="1">
      <alignment wrapText="1"/>
      <protection locked="0"/>
    </xf>
    <xf numFmtId="0" fontId="6" fillId="0" borderId="1" xfId="0" applyFont="1" applyFill="1" applyBorder="1" applyAlignment="1">
      <alignment vertical="center" wrapText="1"/>
    </xf>
    <xf numFmtId="49" fontId="6" fillId="2" borderId="1" xfId="0" applyNumberFormat="1" applyFont="1" applyFill="1" applyBorder="1" applyAlignment="1" applyProtection="1">
      <alignment wrapText="1"/>
      <protection locked="0"/>
    </xf>
    <xf numFmtId="0" fontId="6" fillId="2" borderId="1" xfId="0" applyFont="1" applyFill="1" applyBorder="1" applyAlignment="1" applyProtection="1">
      <alignment wrapText="1"/>
      <protection locked="0"/>
    </xf>
    <xf numFmtId="0" fontId="6" fillId="0" borderId="1" xfId="0" applyFont="1" applyFill="1" applyBorder="1" applyAlignment="1">
      <alignment wrapText="1"/>
    </xf>
    <xf numFmtId="49" fontId="6" fillId="0" borderId="1" xfId="0" applyNumberFormat="1" applyFont="1" applyBorder="1" applyAlignment="1">
      <alignment wrapText="1"/>
    </xf>
    <xf numFmtId="49" fontId="6" fillId="0" borderId="1" xfId="0" applyNumberFormat="1" applyFont="1" applyBorder="1" applyAlignment="1" applyProtection="1">
      <alignment horizontal="center" wrapText="1"/>
      <protection locked="0"/>
    </xf>
    <xf numFmtId="49" fontId="6" fillId="0" borderId="1" xfId="0" applyNumberFormat="1" applyFont="1" applyFill="1" applyBorder="1" applyAlignment="1" applyProtection="1">
      <alignment horizontal="center" wrapText="1"/>
      <protection locked="0"/>
    </xf>
    <xf numFmtId="0" fontId="6" fillId="0" borderId="1" xfId="0" applyFont="1" applyFill="1" applyBorder="1" applyAlignment="1" applyProtection="1">
      <alignment wrapText="1"/>
      <protection locked="0"/>
    </xf>
    <xf numFmtId="49" fontId="6"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wrapText="1"/>
      <protection locked="0"/>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1" fillId="2" borderId="1" xfId="0" applyFont="1" applyFill="1" applyBorder="1" applyAlignment="1">
      <alignment vertical="center" wrapText="1"/>
    </xf>
    <xf numFmtId="0" fontId="6" fillId="0" borderId="1" xfId="0" applyFont="1" applyFill="1" applyBorder="1" applyAlignment="1" applyProtection="1">
      <alignment horizontal="center" wrapText="1"/>
      <protection locked="0"/>
    </xf>
    <xf numFmtId="1" fontId="6" fillId="0" borderId="1" xfId="0" applyNumberFormat="1" applyFont="1" applyBorder="1" applyAlignment="1">
      <alignment vertical="center" wrapText="1"/>
    </xf>
    <xf numFmtId="1" fontId="6" fillId="0" borderId="1" xfId="0" applyNumberFormat="1" applyFont="1" applyBorder="1" applyAlignment="1" applyProtection="1">
      <alignment vertical="center" wrapText="1"/>
      <protection locked="0"/>
    </xf>
    <xf numFmtId="0" fontId="6" fillId="0" borderId="1" xfId="0" applyNumberFormat="1" applyFont="1" applyBorder="1" applyAlignment="1" applyProtection="1">
      <alignment horizontal="center" vertical="center" wrapText="1"/>
      <protection locked="0"/>
    </xf>
    <xf numFmtId="9" fontId="1" fillId="0"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vertical="center" wrapText="1"/>
    </xf>
    <xf numFmtId="9" fontId="1" fillId="2" borderId="1" xfId="0" applyNumberFormat="1" applyFont="1" applyFill="1" applyBorder="1" applyAlignment="1" applyProtection="1">
      <alignment vertical="center" wrapText="1"/>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lignment horizontal="center" vertical="center" wrapText="1"/>
    </xf>
    <xf numFmtId="9" fontId="1" fillId="0" borderId="1" xfId="3"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pplyProtection="1">
      <alignment horizontal="center" wrapText="1"/>
      <protection locked="0"/>
    </xf>
    <xf numFmtId="1" fontId="6" fillId="0" borderId="1" xfId="0" applyNumberFormat="1" applyFont="1" applyBorder="1" applyAlignment="1" applyProtection="1">
      <alignment horizontal="center" vertical="center" wrapText="1"/>
      <protection locked="0"/>
    </xf>
    <xf numFmtId="49" fontId="6" fillId="0" borderId="1" xfId="0" applyNumberFormat="1" applyFont="1" applyBorder="1" applyAlignment="1">
      <alignment horizont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pplyProtection="1">
      <alignment horizontal="center" vertical="center" wrapText="1"/>
      <protection locked="0"/>
    </xf>
    <xf numFmtId="0" fontId="1" fillId="0"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1" fontId="1" fillId="0" borderId="1" xfId="0" quotePrefix="1" applyNumberFormat="1" applyFont="1" applyFill="1" applyBorder="1" applyAlignment="1">
      <alignment horizontal="center" vertical="center" wrapText="1"/>
    </xf>
    <xf numFmtId="49" fontId="6" fillId="0" borderId="1" xfId="0" applyNumberFormat="1" applyFont="1" applyFill="1" applyBorder="1" applyAlignment="1" applyProtection="1">
      <alignment wrapText="1"/>
      <protection locked="0"/>
    </xf>
    <xf numFmtId="0" fontId="1"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2"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horizontal="center" vertical="center" wrapText="1"/>
    </xf>
    <xf numFmtId="0" fontId="1" fillId="0" borderId="1" xfId="0" applyFont="1" applyFill="1" applyBorder="1" applyAlignment="1">
      <alignment horizontal="left" vertical="top" wrapText="1"/>
    </xf>
    <xf numFmtId="0" fontId="1" fillId="0" borderId="1" xfId="2"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8"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6" fillId="0" borderId="1" xfId="0" applyFont="1" applyBorder="1" applyAlignment="1" applyProtection="1">
      <alignment vertical="top" wrapText="1"/>
      <protection locked="0"/>
    </xf>
    <xf numFmtId="0" fontId="6" fillId="0" borderId="1" xfId="0" applyFont="1" applyBorder="1" applyAlignment="1" applyProtection="1">
      <alignment horizontal="left" vertical="top" wrapText="1"/>
      <protection locked="0"/>
    </xf>
    <xf numFmtId="9" fontId="1" fillId="2" borderId="1" xfId="0" applyNumberFormat="1" applyFont="1" applyFill="1" applyBorder="1" applyAlignment="1" applyProtection="1">
      <alignment horizontal="left" vertical="top" wrapText="1"/>
    </xf>
    <xf numFmtId="0" fontId="1" fillId="0" borderId="1" xfId="0" applyFont="1" applyFill="1" applyBorder="1" applyAlignment="1">
      <alignment vertical="top" wrapText="1"/>
    </xf>
    <xf numFmtId="0" fontId="6" fillId="0" borderId="1" xfId="0" applyFont="1" applyBorder="1" applyAlignment="1" applyProtection="1">
      <alignment horizontal="left" vertical="center" wrapText="1"/>
      <protection locked="0"/>
    </xf>
    <xf numFmtId="1" fontId="6" fillId="0" borderId="1" xfId="4" applyNumberFormat="1" applyFont="1" applyFill="1" applyBorder="1" applyAlignment="1">
      <alignment horizontal="center" vertical="center" wrapText="1"/>
    </xf>
    <xf numFmtId="1" fontId="6" fillId="0" borderId="1" xfId="4"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9" fontId="1" fillId="0" borderId="1" xfId="3" applyFont="1" applyFill="1" applyBorder="1" applyAlignment="1">
      <alignment horizontal="center" vertical="center" wrapText="1"/>
    </xf>
    <xf numFmtId="9" fontId="6" fillId="2"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wrapText="1"/>
    </xf>
    <xf numFmtId="0" fontId="6" fillId="0" borderId="1" xfId="0"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0" fillId="0" borderId="1" xfId="0" applyNumberFormat="1" applyFont="1" applyBorder="1" applyAlignment="1" applyProtection="1">
      <alignment horizontal="center" vertical="center" wrapText="1"/>
      <protection locked="0"/>
    </xf>
    <xf numFmtId="0" fontId="0" fillId="0" borderId="1" xfId="0" applyNumberFormat="1" applyFont="1" applyBorder="1" applyAlignment="1">
      <alignment horizontal="left" vertical="top" wrapText="1"/>
    </xf>
    <xf numFmtId="10" fontId="0" fillId="0" borderId="1" xfId="0" applyNumberFormat="1"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center" vertical="center" wrapText="1"/>
    </xf>
    <xf numFmtId="0" fontId="0" fillId="0" borderId="1" xfId="0" applyNumberFormat="1" applyFont="1" applyBorder="1" applyAlignment="1">
      <alignment vertical="top" wrapText="1"/>
    </xf>
    <xf numFmtId="0" fontId="0" fillId="0" borderId="1" xfId="0" applyNumberFormat="1" applyFont="1" applyBorder="1" applyAlignment="1" applyProtection="1">
      <alignment vertical="top" wrapText="1"/>
      <protection locked="0"/>
    </xf>
    <xf numFmtId="0" fontId="0" fillId="0" borderId="1" xfId="0" applyFont="1" applyBorder="1" applyAlignment="1" applyProtection="1">
      <alignment horizontal="left" vertical="top" wrapText="1"/>
      <protection locked="0"/>
    </xf>
    <xf numFmtId="0" fontId="0" fillId="0" borderId="1" xfId="0" applyFont="1" applyBorder="1" applyAlignment="1" applyProtection="1">
      <alignment vertical="top" wrapText="1"/>
      <protection locked="0"/>
    </xf>
    <xf numFmtId="3" fontId="0" fillId="0" borderId="1" xfId="0" applyNumberFormat="1" applyFont="1" applyBorder="1" applyAlignment="1" applyProtection="1">
      <alignment horizontal="center" vertical="center" wrapText="1"/>
      <protection locked="0"/>
    </xf>
    <xf numFmtId="0" fontId="0" fillId="0" borderId="1" xfId="0" applyFont="1" applyBorder="1" applyAlignment="1">
      <alignment horizontal="left" vertical="top" wrapText="1"/>
    </xf>
    <xf numFmtId="0" fontId="0" fillId="0" borderId="1" xfId="0" applyFont="1" applyBorder="1" applyAlignment="1">
      <alignment vertical="center" wrapText="1"/>
    </xf>
    <xf numFmtId="0" fontId="0" fillId="0" borderId="1" xfId="0" applyNumberFormat="1" applyFont="1" applyBorder="1" applyAlignment="1">
      <alignment wrapText="1"/>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top" wrapText="1"/>
      <protection locked="0"/>
    </xf>
    <xf numFmtId="0" fontId="0" fillId="0"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lignment wrapText="1"/>
    </xf>
    <xf numFmtId="0" fontId="0"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 fillId="0" borderId="1" xfId="1" applyFont="1" applyFill="1" applyBorder="1" applyAlignment="1">
      <alignment horizontal="center" vertical="center" wrapText="1"/>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pplyProtection="1">
      <alignment horizontal="center" wrapText="1"/>
      <protection locked="0"/>
    </xf>
    <xf numFmtId="1" fontId="1" fillId="2" borderId="1" xfId="0" applyNumberFormat="1" applyFont="1" applyFill="1" applyBorder="1" applyAlignment="1">
      <alignment horizontal="center" vertical="center" wrapText="1"/>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justify"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9" fontId="1" fillId="2" borderId="1" xfId="0" applyNumberFormat="1" applyFont="1" applyFill="1" applyBorder="1" applyAlignment="1" applyProtection="1">
      <alignment horizontal="center" vertical="center" wrapText="1"/>
    </xf>
    <xf numFmtId="49" fontId="6" fillId="0" borderId="1" xfId="0" applyNumberFormat="1" applyFont="1" applyBorder="1" applyAlignment="1">
      <alignment horizontal="center" wrapText="1"/>
    </xf>
    <xf numFmtId="9" fontId="1" fillId="0" borderId="1" xfId="3" applyFont="1" applyFill="1" applyBorder="1" applyAlignment="1" applyProtection="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2" fillId="0" borderId="1" xfId="0" applyFont="1" applyBorder="1" applyAlignment="1">
      <alignment vertical="center" wrapText="1"/>
    </xf>
    <xf numFmtId="0"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49" fontId="6" fillId="0" borderId="1" xfId="0" applyNumberFormat="1" applyFont="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9" fontId="2" fillId="0" borderId="1" xfId="3" applyFont="1" applyFill="1" applyBorder="1" applyAlignment="1" applyProtection="1">
      <alignment horizontal="center" vertical="center" wrapText="1"/>
    </xf>
    <xf numFmtId="0" fontId="1" fillId="0" borderId="1" xfId="2" applyNumberFormat="1"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4" fillId="0" borderId="1" xfId="0" applyFont="1" applyFill="1" applyBorder="1" applyAlignment="1" applyProtection="1">
      <alignment wrapText="1"/>
      <protection locked="0"/>
    </xf>
    <xf numFmtId="0" fontId="12" fillId="0" borderId="1"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1" fillId="0" borderId="1" xfId="5" applyFont="1" applyFill="1" applyBorder="1" applyAlignment="1">
      <alignment vertical="center" wrapText="1"/>
    </xf>
    <xf numFmtId="1" fontId="16" fillId="0" borderId="1" xfId="0" applyNumberFormat="1" applyFont="1" applyFill="1" applyBorder="1" applyAlignment="1">
      <alignment horizontal="center" vertical="center" wrapText="1"/>
    </xf>
    <xf numFmtId="0" fontId="1" fillId="0" borderId="1" xfId="2" applyNumberFormat="1" applyFont="1" applyFill="1" applyBorder="1" applyAlignment="1">
      <alignment vertical="center" wrapText="1"/>
    </xf>
    <xf numFmtId="49" fontId="6"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horizontal="center" wrapText="1"/>
      <protection locked="0"/>
    </xf>
    <xf numFmtId="49" fontId="1" fillId="0" borderId="1" xfId="0" applyNumberFormat="1" applyFont="1" applyFill="1" applyBorder="1" applyAlignment="1" applyProtection="1">
      <alignment horizontal="center" wrapText="1"/>
      <protection locked="0"/>
    </xf>
    <xf numFmtId="0" fontId="1" fillId="0" borderId="1" xfId="0" applyFont="1" applyFill="1" applyBorder="1" applyAlignment="1">
      <alignment horizontal="center" vertical="center"/>
    </xf>
    <xf numFmtId="4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left" vertical="center"/>
    </xf>
    <xf numFmtId="1"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cellXfs>
  <cellStyles count="6">
    <cellStyle name="Moneda" xfId="4" builtinId="4"/>
    <cellStyle name="Normal" xfId="0" builtinId="0"/>
    <cellStyle name="Normal 2" xfId="1"/>
    <cellStyle name="Normal 2 2" xfId="5"/>
    <cellStyle name="Normal 3" xfId="2"/>
    <cellStyle name="Porcentaje" xfId="3" builtinId="5"/>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104775</xdr:rowOff>
        </xdr:from>
        <xdr:to>
          <xdr:col>2</xdr:col>
          <xdr:colOff>752475</xdr:colOff>
          <xdr:row>4</xdr:row>
          <xdr:rowOff>104775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90"/>
  <sheetViews>
    <sheetView tabSelected="1" zoomScale="55" zoomScaleNormal="55" zoomScalePageLayoutView="119" workbookViewId="0">
      <selection sqref="A1:C5"/>
    </sheetView>
  </sheetViews>
  <sheetFormatPr baseColWidth="10" defaultColWidth="10.85546875" defaultRowHeight="15" x14ac:dyDescent="0.25"/>
  <cols>
    <col min="1" max="1" width="29.7109375" style="1" customWidth="1"/>
    <col min="2" max="2" width="21.42578125" style="1" customWidth="1"/>
    <col min="3" max="3" width="47.28515625" style="1" customWidth="1"/>
    <col min="4" max="4" width="23.42578125" style="1" customWidth="1"/>
    <col min="5" max="5" width="39.42578125" style="1" customWidth="1"/>
    <col min="6" max="6" width="23.42578125" style="1" customWidth="1"/>
    <col min="7" max="7" width="16.140625" style="1" customWidth="1"/>
    <col min="8" max="8" width="20.42578125" style="8" customWidth="1"/>
    <col min="9" max="9" width="19.140625" style="9" customWidth="1"/>
    <col min="10" max="10" width="23.85546875" style="1" customWidth="1"/>
    <col min="11" max="11" width="19.42578125" style="9" customWidth="1"/>
    <col min="12" max="12" width="16.140625" style="1" customWidth="1"/>
    <col min="13" max="13" width="17.85546875" style="8" customWidth="1"/>
    <col min="14" max="14" width="19.140625" style="9" customWidth="1"/>
    <col min="15" max="15" width="25.85546875" style="1" customWidth="1"/>
    <col min="16" max="16" width="19.42578125" style="9" customWidth="1"/>
    <col min="17" max="17" width="16.140625" style="1" customWidth="1"/>
    <col min="18" max="18" width="18.140625" style="8" customWidth="1"/>
    <col min="19" max="19" width="19.140625" style="9" customWidth="1"/>
    <col min="20" max="20" width="23.85546875" style="1" customWidth="1"/>
    <col min="21" max="21" width="19.42578125" style="9" customWidth="1"/>
    <col min="22" max="22" width="16.140625" style="1" customWidth="1"/>
    <col min="23" max="23" width="19.85546875" style="8" customWidth="1"/>
    <col min="24" max="24" width="19.140625" style="9" customWidth="1"/>
    <col min="25" max="25" width="24.140625" style="1" customWidth="1"/>
    <col min="26" max="26" width="19.42578125" style="9" customWidth="1"/>
    <col min="27" max="16384" width="10.85546875" style="1"/>
  </cols>
  <sheetData>
    <row r="1" spans="1:32" s="10" customFormat="1" ht="15" customHeight="1" x14ac:dyDescent="0.25">
      <c r="A1" s="219"/>
      <c r="B1" s="219"/>
      <c r="C1" s="219"/>
      <c r="D1" s="193" t="s">
        <v>6</v>
      </c>
      <c r="E1" s="194"/>
      <c r="F1" s="194"/>
      <c r="G1" s="194"/>
      <c r="H1" s="194"/>
      <c r="I1" s="194"/>
      <c r="J1" s="194"/>
      <c r="K1" s="194"/>
      <c r="L1" s="194"/>
      <c r="M1" s="194"/>
      <c r="N1" s="194"/>
      <c r="O1" s="194"/>
      <c r="P1" s="194"/>
      <c r="Q1" s="194"/>
      <c r="R1" s="194"/>
      <c r="S1" s="194"/>
      <c r="T1" s="194"/>
      <c r="U1" s="194"/>
      <c r="V1" s="194"/>
      <c r="W1" s="194"/>
      <c r="X1" s="195"/>
      <c r="Y1" s="170" t="s">
        <v>7</v>
      </c>
      <c r="Z1" s="171"/>
    </row>
    <row r="2" spans="1:32" s="10" customFormat="1" ht="15" customHeight="1" x14ac:dyDescent="0.25">
      <c r="A2" s="219"/>
      <c r="B2" s="219"/>
      <c r="C2" s="219"/>
      <c r="D2" s="196" t="s">
        <v>77</v>
      </c>
      <c r="E2" s="197"/>
      <c r="F2" s="197"/>
      <c r="G2" s="197"/>
      <c r="H2" s="197"/>
      <c r="I2" s="197"/>
      <c r="J2" s="197"/>
      <c r="K2" s="197"/>
      <c r="L2" s="197"/>
      <c r="M2" s="197"/>
      <c r="N2" s="197"/>
      <c r="O2" s="197"/>
      <c r="P2" s="197"/>
      <c r="Q2" s="197"/>
      <c r="R2" s="197"/>
      <c r="S2" s="197"/>
      <c r="T2" s="197"/>
      <c r="U2" s="197"/>
      <c r="V2" s="197"/>
      <c r="W2" s="197"/>
      <c r="X2" s="198"/>
      <c r="Y2" s="179" t="s">
        <v>8</v>
      </c>
      <c r="Z2" s="180"/>
    </row>
    <row r="3" spans="1:32" s="10" customFormat="1" x14ac:dyDescent="0.25">
      <c r="A3" s="219"/>
      <c r="B3" s="219"/>
      <c r="C3" s="219"/>
      <c r="D3" s="199"/>
      <c r="E3" s="200"/>
      <c r="F3" s="200"/>
      <c r="G3" s="200"/>
      <c r="H3" s="200"/>
      <c r="I3" s="200"/>
      <c r="J3" s="200"/>
      <c r="K3" s="200"/>
      <c r="L3" s="200"/>
      <c r="M3" s="200"/>
      <c r="N3" s="200"/>
      <c r="O3" s="200"/>
      <c r="P3" s="200"/>
      <c r="Q3" s="200"/>
      <c r="R3" s="200"/>
      <c r="S3" s="200"/>
      <c r="T3" s="200"/>
      <c r="U3" s="200"/>
      <c r="V3" s="200"/>
      <c r="W3" s="200"/>
      <c r="X3" s="201"/>
      <c r="Y3" s="181"/>
      <c r="Z3" s="182"/>
    </row>
    <row r="4" spans="1:32" s="10" customFormat="1" x14ac:dyDescent="0.25">
      <c r="A4" s="219"/>
      <c r="B4" s="219"/>
      <c r="C4" s="219"/>
      <c r="D4" s="199"/>
      <c r="E4" s="200"/>
      <c r="F4" s="200"/>
      <c r="G4" s="200"/>
      <c r="H4" s="200"/>
      <c r="I4" s="200"/>
      <c r="J4" s="200"/>
      <c r="K4" s="200"/>
      <c r="L4" s="200"/>
      <c r="M4" s="200"/>
      <c r="N4" s="200"/>
      <c r="O4" s="200"/>
      <c r="P4" s="200"/>
      <c r="Q4" s="200"/>
      <c r="R4" s="200"/>
      <c r="S4" s="200"/>
      <c r="T4" s="200"/>
      <c r="U4" s="200"/>
      <c r="V4" s="200"/>
      <c r="W4" s="200"/>
      <c r="X4" s="201"/>
      <c r="Y4" s="183" t="s">
        <v>5</v>
      </c>
      <c r="Z4" s="184"/>
    </row>
    <row r="5" spans="1:32" s="10" customFormat="1" x14ac:dyDescent="0.25">
      <c r="A5" s="219"/>
      <c r="B5" s="219"/>
      <c r="C5" s="219"/>
      <c r="D5" s="202"/>
      <c r="E5" s="203"/>
      <c r="F5" s="203"/>
      <c r="G5" s="203"/>
      <c r="H5" s="203"/>
      <c r="I5" s="203"/>
      <c r="J5" s="203"/>
      <c r="K5" s="203"/>
      <c r="L5" s="203"/>
      <c r="M5" s="203"/>
      <c r="N5" s="203"/>
      <c r="O5" s="203"/>
      <c r="P5" s="203"/>
      <c r="Q5" s="203"/>
      <c r="R5" s="203"/>
      <c r="S5" s="203"/>
      <c r="T5" s="203"/>
      <c r="U5" s="203"/>
      <c r="V5" s="203"/>
      <c r="W5" s="203"/>
      <c r="X5" s="204"/>
      <c r="Y5" s="183" t="s">
        <v>93</v>
      </c>
      <c r="Z5" s="184"/>
    </row>
    <row r="6" spans="1:32" s="4" customFormat="1" ht="54" customHeight="1" thickBot="1" x14ac:dyDescent="0.25">
      <c r="A6" s="220" t="s">
        <v>78</v>
      </c>
      <c r="B6" s="220"/>
      <c r="C6" s="220"/>
      <c r="D6" s="2"/>
      <c r="E6" s="2"/>
      <c r="F6" s="2"/>
      <c r="G6" s="2"/>
      <c r="H6" s="3"/>
      <c r="I6" s="2"/>
      <c r="J6" s="2"/>
      <c r="K6" s="2"/>
      <c r="L6" s="2"/>
      <c r="M6" s="3"/>
      <c r="N6" s="2"/>
      <c r="O6" s="2"/>
      <c r="P6" s="2"/>
      <c r="Q6" s="2"/>
      <c r="R6" s="3"/>
      <c r="S6" s="2"/>
      <c r="T6" s="2"/>
      <c r="U6" s="2"/>
      <c r="V6" s="2"/>
      <c r="W6" s="3"/>
      <c r="X6" s="2"/>
      <c r="Y6" s="2"/>
      <c r="Z6" s="2"/>
    </row>
    <row r="7" spans="1:32" s="10" customFormat="1" ht="15.75" customHeight="1" thickBot="1" x14ac:dyDescent="0.3">
      <c r="A7" s="221" t="s">
        <v>62</v>
      </c>
      <c r="B7" s="221" t="s">
        <v>2</v>
      </c>
      <c r="C7" s="221" t="s">
        <v>3</v>
      </c>
      <c r="D7" s="221" t="s">
        <v>4</v>
      </c>
      <c r="E7" s="205" t="s">
        <v>0</v>
      </c>
      <c r="F7" s="206"/>
      <c r="G7" s="223" t="s">
        <v>92</v>
      </c>
      <c r="H7" s="224"/>
      <c r="I7" s="224"/>
      <c r="J7" s="224"/>
      <c r="K7" s="225"/>
      <c r="L7" s="212" t="s">
        <v>91</v>
      </c>
      <c r="M7" s="213"/>
      <c r="N7" s="213"/>
      <c r="O7" s="213"/>
      <c r="P7" s="214"/>
      <c r="Q7" s="190" t="s">
        <v>90</v>
      </c>
      <c r="R7" s="191"/>
      <c r="S7" s="191"/>
      <c r="T7" s="191"/>
      <c r="U7" s="192"/>
      <c r="V7" s="176" t="s">
        <v>89</v>
      </c>
      <c r="W7" s="177"/>
      <c r="X7" s="177"/>
      <c r="Y7" s="177"/>
      <c r="Z7" s="178"/>
      <c r="AA7" s="42"/>
      <c r="AB7" s="42"/>
      <c r="AC7" s="42"/>
      <c r="AD7" s="42"/>
      <c r="AE7" s="42"/>
      <c r="AF7" s="42"/>
    </row>
    <row r="8" spans="1:32" s="10" customFormat="1" ht="15.75" customHeight="1" thickBot="1" x14ac:dyDescent="0.3">
      <c r="A8" s="221"/>
      <c r="B8" s="221"/>
      <c r="C8" s="221"/>
      <c r="D8" s="221"/>
      <c r="E8" s="207"/>
      <c r="F8" s="208"/>
      <c r="G8" s="167" t="s">
        <v>74</v>
      </c>
      <c r="H8" s="168"/>
      <c r="I8" s="168"/>
      <c r="J8" s="168" t="s">
        <v>1</v>
      </c>
      <c r="K8" s="165" t="s">
        <v>75</v>
      </c>
      <c r="L8" s="210" t="s">
        <v>74</v>
      </c>
      <c r="M8" s="211"/>
      <c r="N8" s="211"/>
      <c r="O8" s="215" t="s">
        <v>1</v>
      </c>
      <c r="P8" s="217" t="s">
        <v>84</v>
      </c>
      <c r="Q8" s="189" t="s">
        <v>74</v>
      </c>
      <c r="R8" s="172"/>
      <c r="S8" s="172"/>
      <c r="T8" s="172" t="s">
        <v>1</v>
      </c>
      <c r="U8" s="174" t="s">
        <v>81</v>
      </c>
      <c r="V8" s="209" t="s">
        <v>74</v>
      </c>
      <c r="W8" s="185"/>
      <c r="X8" s="185"/>
      <c r="Y8" s="185" t="s">
        <v>1</v>
      </c>
      <c r="Z8" s="187" t="s">
        <v>80</v>
      </c>
      <c r="AA8" s="42"/>
      <c r="AB8" s="42"/>
      <c r="AC8" s="42"/>
      <c r="AD8" s="42"/>
      <c r="AE8" s="42"/>
      <c r="AF8" s="42"/>
    </row>
    <row r="9" spans="1:32" s="10" customFormat="1" ht="89.25" customHeight="1" x14ac:dyDescent="0.25">
      <c r="A9" s="222"/>
      <c r="B9" s="222"/>
      <c r="C9" s="222"/>
      <c r="D9" s="222"/>
      <c r="E9" s="39" t="s">
        <v>73</v>
      </c>
      <c r="F9" s="40" t="s">
        <v>76</v>
      </c>
      <c r="G9" s="24" t="s">
        <v>87</v>
      </c>
      <c r="H9" s="25" t="s">
        <v>88</v>
      </c>
      <c r="I9" s="26" t="s">
        <v>86</v>
      </c>
      <c r="J9" s="226"/>
      <c r="K9" s="166"/>
      <c r="L9" s="27" t="s">
        <v>87</v>
      </c>
      <c r="M9" s="28" t="s">
        <v>88</v>
      </c>
      <c r="N9" s="29" t="s">
        <v>85</v>
      </c>
      <c r="O9" s="216"/>
      <c r="P9" s="218"/>
      <c r="Q9" s="30" t="s">
        <v>87</v>
      </c>
      <c r="R9" s="31" t="s">
        <v>88</v>
      </c>
      <c r="S9" s="32" t="s">
        <v>83</v>
      </c>
      <c r="T9" s="173"/>
      <c r="U9" s="175"/>
      <c r="V9" s="33" t="s">
        <v>87</v>
      </c>
      <c r="W9" s="34" t="s">
        <v>88</v>
      </c>
      <c r="X9" s="35" t="s">
        <v>82</v>
      </c>
      <c r="Y9" s="186"/>
      <c r="Z9" s="188"/>
      <c r="AA9" s="42"/>
      <c r="AB9" s="42"/>
      <c r="AC9" s="42"/>
      <c r="AD9" s="42"/>
      <c r="AE9" s="42"/>
      <c r="AF9" s="42"/>
    </row>
    <row r="10" spans="1:32" ht="72" customHeight="1" x14ac:dyDescent="0.25">
      <c r="A10" s="104" t="s">
        <v>9</v>
      </c>
      <c r="B10" s="160" t="s">
        <v>19</v>
      </c>
      <c r="C10" s="104" t="s">
        <v>20</v>
      </c>
      <c r="D10" s="104" t="s">
        <v>21</v>
      </c>
      <c r="E10" s="104" t="s">
        <v>53</v>
      </c>
      <c r="F10" s="104">
        <v>1</v>
      </c>
      <c r="G10" s="12">
        <v>1</v>
      </c>
      <c r="H10" s="11">
        <v>1</v>
      </c>
      <c r="I10" s="88">
        <f>IFERROR((G10/H10),0)</f>
        <v>1</v>
      </c>
      <c r="J10" s="5" t="s">
        <v>63</v>
      </c>
      <c r="K10" s="90">
        <f>IFERROR(IF(F10="Según demanda",G10/H10,G10/F10),0)</f>
        <v>1</v>
      </c>
      <c r="L10" s="12">
        <v>0</v>
      </c>
      <c r="M10" s="11">
        <v>0</v>
      </c>
      <c r="N10" s="88">
        <f>IFERROR((L10/M10),0)</f>
        <v>0</v>
      </c>
      <c r="O10" s="5" t="s">
        <v>96</v>
      </c>
      <c r="P10" s="90">
        <f>IFERROR(IF(F10="Según demanda",(L10+G10)/(H10+M10),(L10+G10)/F10),0)</f>
        <v>1</v>
      </c>
      <c r="Q10" s="12">
        <v>0</v>
      </c>
      <c r="R10" s="11">
        <v>0</v>
      </c>
      <c r="S10" s="88">
        <f>IFERROR((Q10/R10),0)</f>
        <v>0</v>
      </c>
      <c r="T10" s="5" t="s">
        <v>96</v>
      </c>
      <c r="U10" s="90">
        <f>IFERROR(IF(F10="Según demanda",(Q10+L10+G10)/(H10+M10+R10),(Q10+L10+G10)/F10),0)</f>
        <v>1</v>
      </c>
      <c r="V10" s="12">
        <v>0</v>
      </c>
      <c r="W10" s="11" t="s">
        <v>94</v>
      </c>
      <c r="X10" s="88">
        <f>IFERROR((V10/W10),0)</f>
        <v>0</v>
      </c>
      <c r="Y10" s="5" t="s">
        <v>96</v>
      </c>
      <c r="Z10" s="90">
        <f>IFERROR(IF(F10="Según demanda",(V10+Q10+L10+G10)/(H10+M10+R10+W10),(V10+Q10+L10+G10)/F10),0)</f>
        <v>1</v>
      </c>
      <c r="AA10" s="43"/>
      <c r="AB10" s="43"/>
      <c r="AC10" s="43"/>
      <c r="AD10" s="43"/>
      <c r="AE10" s="43"/>
      <c r="AF10" s="43"/>
    </row>
    <row r="11" spans="1:32" ht="57" x14ac:dyDescent="0.25">
      <c r="A11" s="104" t="s">
        <v>10</v>
      </c>
      <c r="B11" s="160"/>
      <c r="C11" s="104" t="s">
        <v>22</v>
      </c>
      <c r="D11" s="104" t="s">
        <v>23</v>
      </c>
      <c r="E11" s="104" t="s">
        <v>53</v>
      </c>
      <c r="F11" s="104">
        <v>1</v>
      </c>
      <c r="G11" s="12">
        <v>1</v>
      </c>
      <c r="H11" s="11">
        <v>1</v>
      </c>
      <c r="I11" s="88">
        <f t="shared" ref="I11:I61" si="0">IFERROR((G11/H11),0)</f>
        <v>1</v>
      </c>
      <c r="J11" s="5" t="s">
        <v>64</v>
      </c>
      <c r="K11" s="90">
        <f t="shared" ref="K11:K61" si="1">IFERROR(IF(F11="Según demanda",G11/H11,G11/F11),0)</f>
        <v>1</v>
      </c>
      <c r="L11" s="12">
        <v>0</v>
      </c>
      <c r="M11" s="11">
        <v>0</v>
      </c>
      <c r="N11" s="88">
        <f t="shared" ref="N11:N61" si="2">IFERROR((L11/M11),0)</f>
        <v>0</v>
      </c>
      <c r="O11" s="5" t="s">
        <v>64</v>
      </c>
      <c r="P11" s="90">
        <f t="shared" ref="P11:P61" si="3">IFERROR(IF(F11="Según demanda",(L11+G11)/(H11+M11),(L11+G11)/F11),0)</f>
        <v>1</v>
      </c>
      <c r="Q11" s="12">
        <v>0</v>
      </c>
      <c r="R11" s="11">
        <v>0</v>
      </c>
      <c r="S11" s="88">
        <f t="shared" ref="S11:S74" si="4">IFERROR((Q11/R11),0)</f>
        <v>0</v>
      </c>
      <c r="T11" s="5" t="s">
        <v>64</v>
      </c>
      <c r="U11" s="90">
        <f t="shared" ref="U11:U61" si="5">IFERROR(IF(F11="Según demanda",(Q11+L11+G11)/(H11+M11+R11),(Q11+L11+G11)/F11),0)</f>
        <v>1</v>
      </c>
      <c r="V11" s="12">
        <v>0</v>
      </c>
      <c r="W11" s="11">
        <v>0</v>
      </c>
      <c r="X11" s="88">
        <f t="shared" ref="X11:X70" si="6">IFERROR((V11/W11),0)</f>
        <v>0</v>
      </c>
      <c r="Y11" s="5" t="s">
        <v>64</v>
      </c>
      <c r="Z11" s="90">
        <f t="shared" ref="Z11:Z24" si="7">IFERROR(IF(F11="Según demanda",(V11+Q11+L11+G11)/(H11+M11+R11+W11),(V11+Q11+L11+G11)/F11),0)</f>
        <v>1</v>
      </c>
      <c r="AA11" s="43"/>
      <c r="AB11" s="43"/>
      <c r="AC11" s="43"/>
      <c r="AD11" s="43"/>
      <c r="AE11" s="43"/>
      <c r="AF11" s="43"/>
    </row>
    <row r="12" spans="1:32" ht="57" x14ac:dyDescent="0.25">
      <c r="A12" s="104" t="s">
        <v>11</v>
      </c>
      <c r="B12" s="160"/>
      <c r="C12" s="104" t="s">
        <v>24</v>
      </c>
      <c r="D12" s="104" t="s">
        <v>25</v>
      </c>
      <c r="E12" s="104" t="s">
        <v>53</v>
      </c>
      <c r="F12" s="104">
        <v>1</v>
      </c>
      <c r="G12" s="12">
        <v>1</v>
      </c>
      <c r="H12" s="11">
        <v>1</v>
      </c>
      <c r="I12" s="88">
        <f t="shared" si="0"/>
        <v>1</v>
      </c>
      <c r="J12" s="5" t="s">
        <v>95</v>
      </c>
      <c r="K12" s="90">
        <f t="shared" si="1"/>
        <v>1</v>
      </c>
      <c r="L12" s="12">
        <v>0</v>
      </c>
      <c r="M12" s="11">
        <v>0</v>
      </c>
      <c r="N12" s="88">
        <f t="shared" si="2"/>
        <v>0</v>
      </c>
      <c r="O12" s="5" t="s">
        <v>95</v>
      </c>
      <c r="P12" s="90">
        <f t="shared" si="3"/>
        <v>1</v>
      </c>
      <c r="Q12" s="12">
        <v>0</v>
      </c>
      <c r="R12" s="11">
        <v>0</v>
      </c>
      <c r="S12" s="88">
        <f t="shared" si="4"/>
        <v>0</v>
      </c>
      <c r="T12" s="5" t="s">
        <v>95</v>
      </c>
      <c r="U12" s="90">
        <f t="shared" si="5"/>
        <v>1</v>
      </c>
      <c r="V12" s="12">
        <v>0</v>
      </c>
      <c r="W12" s="11">
        <v>0</v>
      </c>
      <c r="X12" s="88">
        <f t="shared" si="6"/>
        <v>0</v>
      </c>
      <c r="Y12" s="5" t="s">
        <v>95</v>
      </c>
      <c r="Z12" s="90">
        <f t="shared" si="7"/>
        <v>1</v>
      </c>
      <c r="AA12" s="43"/>
      <c r="AB12" s="43"/>
      <c r="AC12" s="43"/>
      <c r="AD12" s="43"/>
      <c r="AE12" s="43"/>
      <c r="AF12" s="43"/>
    </row>
    <row r="13" spans="1:32" ht="85.5" x14ac:dyDescent="0.25">
      <c r="A13" s="104" t="s">
        <v>12</v>
      </c>
      <c r="B13" s="160"/>
      <c r="C13" s="104" t="s">
        <v>26</v>
      </c>
      <c r="D13" s="104" t="s">
        <v>27</v>
      </c>
      <c r="E13" s="104" t="s">
        <v>54</v>
      </c>
      <c r="F13" s="104">
        <v>4</v>
      </c>
      <c r="G13" s="12">
        <v>1</v>
      </c>
      <c r="H13" s="11">
        <v>1</v>
      </c>
      <c r="I13" s="88">
        <f t="shared" si="0"/>
        <v>1</v>
      </c>
      <c r="J13" s="5" t="s">
        <v>65</v>
      </c>
      <c r="K13" s="90">
        <f t="shared" si="1"/>
        <v>0.25</v>
      </c>
      <c r="L13" s="12">
        <v>1</v>
      </c>
      <c r="M13" s="11">
        <v>1</v>
      </c>
      <c r="N13" s="88">
        <f t="shared" si="2"/>
        <v>1</v>
      </c>
      <c r="O13" s="5" t="s">
        <v>97</v>
      </c>
      <c r="P13" s="90">
        <f t="shared" si="3"/>
        <v>0.5</v>
      </c>
      <c r="Q13" s="12">
        <v>1</v>
      </c>
      <c r="R13" s="11">
        <v>1</v>
      </c>
      <c r="S13" s="88">
        <f t="shared" si="4"/>
        <v>1</v>
      </c>
      <c r="T13" s="5" t="s">
        <v>194</v>
      </c>
      <c r="U13" s="90">
        <f t="shared" si="5"/>
        <v>0.75</v>
      </c>
      <c r="V13" s="12">
        <v>1</v>
      </c>
      <c r="W13" s="11">
        <v>1</v>
      </c>
      <c r="X13" s="88">
        <f t="shared" si="6"/>
        <v>1</v>
      </c>
      <c r="Y13" s="5" t="s">
        <v>209</v>
      </c>
      <c r="Z13" s="90">
        <f t="shared" si="7"/>
        <v>1</v>
      </c>
      <c r="AA13" s="43"/>
      <c r="AB13" s="43"/>
      <c r="AC13" s="43"/>
      <c r="AD13" s="43"/>
      <c r="AE13" s="43"/>
      <c r="AF13" s="43"/>
    </row>
    <row r="14" spans="1:32" ht="85.5" x14ac:dyDescent="0.25">
      <c r="A14" s="104" t="s">
        <v>11</v>
      </c>
      <c r="B14" s="160" t="s">
        <v>28</v>
      </c>
      <c r="C14" s="104" t="s">
        <v>29</v>
      </c>
      <c r="D14" s="104" t="s">
        <v>30</v>
      </c>
      <c r="E14" s="104" t="s">
        <v>55</v>
      </c>
      <c r="F14" s="104">
        <v>4</v>
      </c>
      <c r="G14" s="12">
        <v>1</v>
      </c>
      <c r="H14" s="11">
        <v>1</v>
      </c>
      <c r="I14" s="88">
        <f t="shared" si="0"/>
        <v>1</v>
      </c>
      <c r="J14" s="5" t="s">
        <v>65</v>
      </c>
      <c r="K14" s="90">
        <f t="shared" si="1"/>
        <v>0.25</v>
      </c>
      <c r="L14" s="12">
        <v>1</v>
      </c>
      <c r="M14" s="11">
        <v>1</v>
      </c>
      <c r="N14" s="88">
        <f t="shared" si="2"/>
        <v>1</v>
      </c>
      <c r="O14" s="5" t="s">
        <v>210</v>
      </c>
      <c r="P14" s="90">
        <f t="shared" si="3"/>
        <v>0.5</v>
      </c>
      <c r="Q14" s="12">
        <v>1</v>
      </c>
      <c r="R14" s="11">
        <v>1</v>
      </c>
      <c r="S14" s="88">
        <f>IFERROR((Q14/R14),0)</f>
        <v>1</v>
      </c>
      <c r="T14" s="5" t="s">
        <v>211</v>
      </c>
      <c r="U14" s="90">
        <f t="shared" si="5"/>
        <v>0.75</v>
      </c>
      <c r="V14" s="12">
        <v>1</v>
      </c>
      <c r="W14" s="11">
        <v>1</v>
      </c>
      <c r="X14" s="88">
        <f t="shared" si="6"/>
        <v>1</v>
      </c>
      <c r="Y14" s="5" t="s">
        <v>212</v>
      </c>
      <c r="Z14" s="90">
        <f>IFERROR(IF(F14="Según demanda",(V14+Q14+L14+G14)/(H14+M14+R14+W14),(V14+Q14+L14+G14)/F14),0)</f>
        <v>1</v>
      </c>
      <c r="AA14" s="43"/>
      <c r="AB14" s="43"/>
      <c r="AC14" s="43"/>
      <c r="AD14" s="43"/>
      <c r="AE14" s="43"/>
      <c r="AF14" s="43"/>
    </row>
    <row r="15" spans="1:32" ht="42.75" x14ac:dyDescent="0.25">
      <c r="A15" s="104" t="s">
        <v>11</v>
      </c>
      <c r="B15" s="160"/>
      <c r="C15" s="104" t="s">
        <v>31</v>
      </c>
      <c r="D15" s="104" t="s">
        <v>32</v>
      </c>
      <c r="E15" s="104" t="s">
        <v>53</v>
      </c>
      <c r="F15" s="104" t="s">
        <v>79</v>
      </c>
      <c r="G15" s="12">
        <v>0</v>
      </c>
      <c r="H15" s="11">
        <v>0</v>
      </c>
      <c r="I15" s="88">
        <f t="shared" si="0"/>
        <v>0</v>
      </c>
      <c r="J15" s="5" t="s">
        <v>213</v>
      </c>
      <c r="K15" s="90">
        <f t="shared" si="1"/>
        <v>0</v>
      </c>
      <c r="L15" s="12">
        <v>0</v>
      </c>
      <c r="M15" s="11">
        <v>0</v>
      </c>
      <c r="N15" s="88">
        <f t="shared" si="2"/>
        <v>0</v>
      </c>
      <c r="O15" s="5" t="s">
        <v>213</v>
      </c>
      <c r="P15" s="90">
        <f t="shared" si="3"/>
        <v>0</v>
      </c>
      <c r="Q15" s="12">
        <v>1</v>
      </c>
      <c r="R15" s="11">
        <v>1</v>
      </c>
      <c r="S15" s="88">
        <f t="shared" si="4"/>
        <v>1</v>
      </c>
      <c r="T15" s="5" t="s">
        <v>195</v>
      </c>
      <c r="U15" s="90">
        <f t="shared" si="5"/>
        <v>1</v>
      </c>
      <c r="V15" s="12">
        <v>0</v>
      </c>
      <c r="W15" s="11">
        <v>0</v>
      </c>
      <c r="X15" s="88">
        <f t="shared" si="6"/>
        <v>0</v>
      </c>
      <c r="Y15" s="5"/>
      <c r="Z15" s="90">
        <f t="shared" si="7"/>
        <v>1</v>
      </c>
      <c r="AA15" s="43"/>
      <c r="AB15" s="43"/>
      <c r="AC15" s="43"/>
      <c r="AD15" s="43"/>
      <c r="AE15" s="43"/>
      <c r="AF15" s="43"/>
    </row>
    <row r="16" spans="1:32" ht="85.5" x14ac:dyDescent="0.25">
      <c r="A16" s="104" t="s">
        <v>11</v>
      </c>
      <c r="B16" s="160"/>
      <c r="C16" s="104" t="s">
        <v>33</v>
      </c>
      <c r="D16" s="104" t="s">
        <v>34</v>
      </c>
      <c r="E16" s="104" t="s">
        <v>53</v>
      </c>
      <c r="F16" s="104">
        <v>1</v>
      </c>
      <c r="G16" s="12">
        <v>0</v>
      </c>
      <c r="H16" s="11">
        <v>0</v>
      </c>
      <c r="I16" s="88">
        <f t="shared" si="0"/>
        <v>0</v>
      </c>
      <c r="J16" s="5" t="s">
        <v>66</v>
      </c>
      <c r="K16" s="90">
        <f t="shared" si="1"/>
        <v>0</v>
      </c>
      <c r="L16" s="12">
        <v>0</v>
      </c>
      <c r="M16" s="11">
        <v>0</v>
      </c>
      <c r="N16" s="88">
        <f t="shared" si="2"/>
        <v>0</v>
      </c>
      <c r="O16" s="5" t="s">
        <v>66</v>
      </c>
      <c r="P16" s="90">
        <f t="shared" si="3"/>
        <v>0</v>
      </c>
      <c r="Q16" s="12">
        <v>0</v>
      </c>
      <c r="R16" s="11">
        <v>0</v>
      </c>
      <c r="S16" s="88">
        <f t="shared" si="4"/>
        <v>0</v>
      </c>
      <c r="T16" s="5" t="s">
        <v>66</v>
      </c>
      <c r="U16" s="90">
        <f t="shared" si="5"/>
        <v>0</v>
      </c>
      <c r="V16" s="12">
        <v>1</v>
      </c>
      <c r="W16" s="11">
        <v>1</v>
      </c>
      <c r="X16" s="88">
        <f t="shared" si="6"/>
        <v>1</v>
      </c>
      <c r="Y16" s="5" t="s">
        <v>214</v>
      </c>
      <c r="Z16" s="90">
        <f t="shared" si="7"/>
        <v>1</v>
      </c>
      <c r="AA16" s="43"/>
      <c r="AB16" s="43"/>
      <c r="AC16" s="43"/>
      <c r="AD16" s="43"/>
      <c r="AE16" s="43"/>
      <c r="AF16" s="43"/>
    </row>
    <row r="17" spans="1:32" ht="71.25" customHeight="1" x14ac:dyDescent="0.25">
      <c r="A17" s="104" t="s">
        <v>13</v>
      </c>
      <c r="B17" s="160" t="s">
        <v>35</v>
      </c>
      <c r="C17" s="104" t="s">
        <v>36</v>
      </c>
      <c r="D17" s="104" t="s">
        <v>37</v>
      </c>
      <c r="E17" s="104" t="s">
        <v>53</v>
      </c>
      <c r="F17" s="104">
        <v>1</v>
      </c>
      <c r="G17" s="12">
        <v>1</v>
      </c>
      <c r="H17" s="11">
        <v>1</v>
      </c>
      <c r="I17" s="88">
        <f t="shared" si="0"/>
        <v>1</v>
      </c>
      <c r="J17" s="5" t="s">
        <v>67</v>
      </c>
      <c r="K17" s="90">
        <f t="shared" si="1"/>
        <v>1</v>
      </c>
      <c r="L17" s="12">
        <v>0</v>
      </c>
      <c r="M17" s="11">
        <v>0</v>
      </c>
      <c r="N17" s="88">
        <f t="shared" si="2"/>
        <v>0</v>
      </c>
      <c r="O17" s="5" t="s">
        <v>98</v>
      </c>
      <c r="P17" s="90">
        <f t="shared" si="3"/>
        <v>1</v>
      </c>
      <c r="Q17" s="12">
        <v>0</v>
      </c>
      <c r="R17" s="11" t="s">
        <v>94</v>
      </c>
      <c r="S17" s="88">
        <f t="shared" si="4"/>
        <v>0</v>
      </c>
      <c r="T17" s="5" t="s">
        <v>98</v>
      </c>
      <c r="U17" s="90">
        <f t="shared" si="5"/>
        <v>1</v>
      </c>
      <c r="V17" s="12">
        <v>0</v>
      </c>
      <c r="W17" s="11" t="s">
        <v>94</v>
      </c>
      <c r="X17" s="88">
        <f t="shared" si="6"/>
        <v>0</v>
      </c>
      <c r="Y17" s="5" t="s">
        <v>98</v>
      </c>
      <c r="Z17" s="90">
        <f>IFERROR(IF(F17="Según demanda",(V17+Q17+L17+G17)/(H17+M17+R17+W17),(V17+Q17+L17+G17)/F17),0)</f>
        <v>1</v>
      </c>
      <c r="AA17" s="43"/>
      <c r="AB17" s="43"/>
      <c r="AC17" s="43"/>
      <c r="AD17" s="43"/>
      <c r="AE17" s="43"/>
      <c r="AF17" s="43"/>
    </row>
    <row r="18" spans="1:32" ht="42.75" x14ac:dyDescent="0.25">
      <c r="A18" s="104" t="s">
        <v>14</v>
      </c>
      <c r="B18" s="160"/>
      <c r="C18" s="104" t="s">
        <v>38</v>
      </c>
      <c r="D18" s="104" t="s">
        <v>39</v>
      </c>
      <c r="E18" s="104" t="s">
        <v>53</v>
      </c>
      <c r="F18" s="104">
        <v>1</v>
      </c>
      <c r="G18" s="12">
        <v>1</v>
      </c>
      <c r="H18" s="11">
        <v>1</v>
      </c>
      <c r="I18" s="88">
        <f t="shared" si="0"/>
        <v>1</v>
      </c>
      <c r="J18" s="5" t="s">
        <v>68</v>
      </c>
      <c r="K18" s="90">
        <f t="shared" si="1"/>
        <v>1</v>
      </c>
      <c r="L18" s="12">
        <v>0</v>
      </c>
      <c r="M18" s="11">
        <v>0</v>
      </c>
      <c r="N18" s="88">
        <f t="shared" si="2"/>
        <v>0</v>
      </c>
      <c r="O18" s="5" t="s">
        <v>68</v>
      </c>
      <c r="P18" s="90">
        <f t="shared" si="3"/>
        <v>1</v>
      </c>
      <c r="Q18" s="12">
        <v>0</v>
      </c>
      <c r="R18" s="11" t="s">
        <v>94</v>
      </c>
      <c r="S18" s="88">
        <f t="shared" si="4"/>
        <v>0</v>
      </c>
      <c r="T18" s="5" t="s">
        <v>68</v>
      </c>
      <c r="U18" s="90">
        <f t="shared" si="5"/>
        <v>1</v>
      </c>
      <c r="V18" s="12">
        <v>0</v>
      </c>
      <c r="W18" s="11" t="s">
        <v>94</v>
      </c>
      <c r="X18" s="88">
        <f t="shared" si="6"/>
        <v>0</v>
      </c>
      <c r="Y18" s="5" t="s">
        <v>68</v>
      </c>
      <c r="Z18" s="90">
        <f t="shared" si="7"/>
        <v>1</v>
      </c>
      <c r="AA18" s="43"/>
      <c r="AB18" s="43"/>
      <c r="AC18" s="43"/>
      <c r="AD18" s="43"/>
      <c r="AE18" s="43"/>
      <c r="AF18" s="43"/>
    </row>
    <row r="19" spans="1:32" ht="91.5" customHeight="1" x14ac:dyDescent="0.25">
      <c r="A19" s="104" t="s">
        <v>15</v>
      </c>
      <c r="B19" s="160"/>
      <c r="C19" s="104" t="s">
        <v>40</v>
      </c>
      <c r="D19" s="104" t="s">
        <v>60</v>
      </c>
      <c r="E19" s="104" t="s">
        <v>61</v>
      </c>
      <c r="F19" s="104" t="s">
        <v>79</v>
      </c>
      <c r="G19" s="12">
        <v>3</v>
      </c>
      <c r="H19" s="11">
        <v>3</v>
      </c>
      <c r="I19" s="88">
        <f t="shared" si="0"/>
        <v>1</v>
      </c>
      <c r="J19" s="5" t="s">
        <v>99</v>
      </c>
      <c r="K19" s="90">
        <f t="shared" si="1"/>
        <v>1</v>
      </c>
      <c r="L19" s="12">
        <v>0</v>
      </c>
      <c r="M19" s="11">
        <v>0</v>
      </c>
      <c r="N19" s="88">
        <f t="shared" si="2"/>
        <v>0</v>
      </c>
      <c r="O19" s="5" t="s">
        <v>69</v>
      </c>
      <c r="P19" s="90">
        <f t="shared" si="3"/>
        <v>1</v>
      </c>
      <c r="Q19" s="12">
        <v>0</v>
      </c>
      <c r="R19" s="11" t="s">
        <v>94</v>
      </c>
      <c r="S19" s="88">
        <f t="shared" si="4"/>
        <v>0</v>
      </c>
      <c r="T19" s="5" t="s">
        <v>69</v>
      </c>
      <c r="U19" s="90">
        <f t="shared" si="5"/>
        <v>1</v>
      </c>
      <c r="V19" s="12">
        <v>0</v>
      </c>
      <c r="W19" s="11" t="s">
        <v>94</v>
      </c>
      <c r="X19" s="88">
        <f t="shared" si="6"/>
        <v>0</v>
      </c>
      <c r="Y19" s="5" t="s">
        <v>69</v>
      </c>
      <c r="Z19" s="90">
        <f t="shared" si="7"/>
        <v>1</v>
      </c>
      <c r="AA19" s="43"/>
      <c r="AB19" s="43"/>
      <c r="AC19" s="43"/>
      <c r="AD19" s="43"/>
      <c r="AE19" s="43"/>
      <c r="AF19" s="43"/>
    </row>
    <row r="20" spans="1:32" s="41" customFormat="1" ht="177.95" customHeight="1" x14ac:dyDescent="0.25">
      <c r="A20" s="104" t="s">
        <v>11</v>
      </c>
      <c r="B20" s="160" t="s">
        <v>41</v>
      </c>
      <c r="C20" s="104" t="s">
        <v>216</v>
      </c>
      <c r="D20" s="104" t="s">
        <v>42</v>
      </c>
      <c r="E20" s="104" t="s">
        <v>56</v>
      </c>
      <c r="F20" s="104" t="s">
        <v>79</v>
      </c>
      <c r="G20" s="12">
        <v>4</v>
      </c>
      <c r="H20" s="12">
        <v>4</v>
      </c>
      <c r="I20" s="83">
        <f t="shared" si="0"/>
        <v>1</v>
      </c>
      <c r="J20" s="104" t="s">
        <v>217</v>
      </c>
      <c r="K20" s="90">
        <f t="shared" si="1"/>
        <v>1</v>
      </c>
      <c r="L20" s="12">
        <v>2</v>
      </c>
      <c r="M20" s="12">
        <v>2</v>
      </c>
      <c r="N20" s="83">
        <f t="shared" si="2"/>
        <v>1</v>
      </c>
      <c r="O20" s="104" t="s">
        <v>70</v>
      </c>
      <c r="P20" s="90">
        <f t="shared" si="3"/>
        <v>1</v>
      </c>
      <c r="Q20" s="12">
        <v>2</v>
      </c>
      <c r="R20" s="12">
        <v>2</v>
      </c>
      <c r="S20" s="83">
        <f t="shared" si="4"/>
        <v>1</v>
      </c>
      <c r="T20" s="104" t="s">
        <v>70</v>
      </c>
      <c r="U20" s="90">
        <f t="shared" si="5"/>
        <v>1</v>
      </c>
      <c r="V20" s="12">
        <v>2</v>
      </c>
      <c r="W20" s="12">
        <v>2</v>
      </c>
      <c r="X20" s="83">
        <f t="shared" si="6"/>
        <v>1</v>
      </c>
      <c r="Y20" s="104" t="s">
        <v>70</v>
      </c>
      <c r="Z20" s="90">
        <f>IFERROR(IF(F20="Según demanda",(V20+Q20+L20+G20)/(H20+M20+R20+W20),(V20+Q20+L20+G20)/F20),0)</f>
        <v>1</v>
      </c>
      <c r="AA20" s="44"/>
      <c r="AB20" s="44"/>
      <c r="AC20" s="44"/>
      <c r="AD20" s="44"/>
      <c r="AE20" s="44"/>
      <c r="AF20" s="44"/>
    </row>
    <row r="21" spans="1:32" s="41" customFormat="1" ht="315" customHeight="1" x14ac:dyDescent="0.25">
      <c r="A21" s="104" t="s">
        <v>11</v>
      </c>
      <c r="B21" s="160"/>
      <c r="C21" s="104" t="s">
        <v>43</v>
      </c>
      <c r="D21" s="104" t="s">
        <v>219</v>
      </c>
      <c r="E21" s="104" t="s">
        <v>57</v>
      </c>
      <c r="F21" s="104" t="s">
        <v>79</v>
      </c>
      <c r="G21" s="12">
        <v>4</v>
      </c>
      <c r="H21" s="12">
        <v>4</v>
      </c>
      <c r="I21" s="83">
        <f t="shared" si="0"/>
        <v>1</v>
      </c>
      <c r="J21" s="104" t="s">
        <v>218</v>
      </c>
      <c r="K21" s="90">
        <f t="shared" si="1"/>
        <v>1</v>
      </c>
      <c r="L21" s="12">
        <v>2</v>
      </c>
      <c r="M21" s="12">
        <v>2</v>
      </c>
      <c r="N21" s="83">
        <f t="shared" si="2"/>
        <v>1</v>
      </c>
      <c r="O21" s="104" t="s">
        <v>218</v>
      </c>
      <c r="P21" s="90">
        <f t="shared" si="3"/>
        <v>1</v>
      </c>
      <c r="Q21" s="12">
        <v>2</v>
      </c>
      <c r="R21" s="12">
        <v>2</v>
      </c>
      <c r="S21" s="83">
        <f t="shared" si="4"/>
        <v>1</v>
      </c>
      <c r="T21" s="104" t="s">
        <v>218</v>
      </c>
      <c r="U21" s="90">
        <f t="shared" si="5"/>
        <v>1</v>
      </c>
      <c r="V21" s="12">
        <v>2</v>
      </c>
      <c r="W21" s="12">
        <v>2</v>
      </c>
      <c r="X21" s="83">
        <f t="shared" si="6"/>
        <v>1</v>
      </c>
      <c r="Y21" s="104" t="s">
        <v>218</v>
      </c>
      <c r="Z21" s="90">
        <f t="shared" si="7"/>
        <v>1</v>
      </c>
      <c r="AA21" s="44"/>
      <c r="AB21" s="44"/>
      <c r="AC21" s="44"/>
      <c r="AD21" s="44"/>
      <c r="AE21" s="44"/>
      <c r="AF21" s="44"/>
    </row>
    <row r="22" spans="1:32" ht="71.25" x14ac:dyDescent="0.25">
      <c r="A22" s="104" t="s">
        <v>16</v>
      </c>
      <c r="B22" s="6" t="s">
        <v>44</v>
      </c>
      <c r="C22" s="7" t="s">
        <v>45</v>
      </c>
      <c r="D22" s="6" t="s">
        <v>46</v>
      </c>
      <c r="E22" s="104" t="s">
        <v>58</v>
      </c>
      <c r="F22" s="104" t="s">
        <v>79</v>
      </c>
      <c r="G22" s="12">
        <v>3</v>
      </c>
      <c r="H22" s="11">
        <v>3</v>
      </c>
      <c r="I22" s="88">
        <f t="shared" si="0"/>
        <v>1</v>
      </c>
      <c r="J22" s="5" t="s">
        <v>100</v>
      </c>
      <c r="K22" s="90">
        <f t="shared" si="1"/>
        <v>1</v>
      </c>
      <c r="L22" s="12">
        <v>12</v>
      </c>
      <c r="M22" s="11">
        <v>12</v>
      </c>
      <c r="N22" s="88">
        <f t="shared" si="2"/>
        <v>1</v>
      </c>
      <c r="O22" s="5" t="s">
        <v>100</v>
      </c>
      <c r="P22" s="90">
        <f t="shared" si="3"/>
        <v>1</v>
      </c>
      <c r="Q22" s="12">
        <v>0</v>
      </c>
      <c r="R22" s="11">
        <v>0</v>
      </c>
      <c r="S22" s="88">
        <f t="shared" si="4"/>
        <v>0</v>
      </c>
      <c r="T22" s="5" t="s">
        <v>100</v>
      </c>
      <c r="U22" s="90">
        <f t="shared" si="5"/>
        <v>1</v>
      </c>
      <c r="V22" s="12">
        <v>0</v>
      </c>
      <c r="W22" s="11">
        <v>0</v>
      </c>
      <c r="X22" s="88">
        <f t="shared" si="6"/>
        <v>0</v>
      </c>
      <c r="Y22" s="5" t="s">
        <v>100</v>
      </c>
      <c r="Z22" s="90">
        <f>IFERROR(IF(F22="Según demanda",(V22+Q22+L22+G22)/(H22+M22+R22+W22),(V22+Q22+L22+G22)/F22),0)</f>
        <v>1</v>
      </c>
      <c r="AA22" s="43"/>
      <c r="AB22" s="43"/>
      <c r="AC22" s="43"/>
      <c r="AD22" s="43"/>
      <c r="AE22" s="43"/>
      <c r="AF22" s="43"/>
    </row>
    <row r="23" spans="1:32" ht="57" x14ac:dyDescent="0.25">
      <c r="A23" s="104" t="s">
        <v>17</v>
      </c>
      <c r="B23" s="6" t="s">
        <v>47</v>
      </c>
      <c r="C23" s="6" t="s">
        <v>48</v>
      </c>
      <c r="D23" s="6" t="s">
        <v>49</v>
      </c>
      <c r="E23" s="104" t="s">
        <v>53</v>
      </c>
      <c r="F23" s="104" t="s">
        <v>79</v>
      </c>
      <c r="G23" s="12">
        <v>6</v>
      </c>
      <c r="H23" s="11">
        <v>6</v>
      </c>
      <c r="I23" s="88">
        <f t="shared" si="0"/>
        <v>1</v>
      </c>
      <c r="J23" s="5" t="s">
        <v>71</v>
      </c>
      <c r="K23" s="90">
        <f t="shared" si="1"/>
        <v>1</v>
      </c>
      <c r="L23" s="12">
        <v>10</v>
      </c>
      <c r="M23" s="11">
        <v>10</v>
      </c>
      <c r="N23" s="88">
        <f t="shared" si="2"/>
        <v>1</v>
      </c>
      <c r="O23" s="5" t="s">
        <v>71</v>
      </c>
      <c r="P23" s="90">
        <f t="shared" si="3"/>
        <v>1</v>
      </c>
      <c r="Q23" s="12">
        <v>5</v>
      </c>
      <c r="R23" s="11">
        <v>5</v>
      </c>
      <c r="S23" s="88">
        <f t="shared" si="4"/>
        <v>1</v>
      </c>
      <c r="T23" s="5" t="s">
        <v>71</v>
      </c>
      <c r="U23" s="90">
        <f t="shared" si="5"/>
        <v>1</v>
      </c>
      <c r="V23" s="12">
        <v>3</v>
      </c>
      <c r="W23" s="11">
        <v>3</v>
      </c>
      <c r="X23" s="88">
        <f t="shared" si="6"/>
        <v>1</v>
      </c>
      <c r="Y23" s="5" t="s">
        <v>71</v>
      </c>
      <c r="Z23" s="90">
        <f t="shared" si="7"/>
        <v>1</v>
      </c>
      <c r="AA23" s="43"/>
      <c r="AB23" s="43"/>
      <c r="AC23" s="43"/>
      <c r="AD23" s="43"/>
      <c r="AE23" s="43"/>
      <c r="AF23" s="43"/>
    </row>
    <row r="24" spans="1:32" ht="256.5" x14ac:dyDescent="0.25">
      <c r="A24" s="104" t="s">
        <v>18</v>
      </c>
      <c r="B24" s="104" t="s">
        <v>50</v>
      </c>
      <c r="C24" s="104" t="s">
        <v>51</v>
      </c>
      <c r="D24" s="104" t="s">
        <v>52</v>
      </c>
      <c r="E24" s="104" t="s">
        <v>59</v>
      </c>
      <c r="F24" s="104" t="s">
        <v>79</v>
      </c>
      <c r="G24" s="12">
        <v>1</v>
      </c>
      <c r="H24" s="11">
        <v>1</v>
      </c>
      <c r="I24" s="88">
        <f t="shared" si="0"/>
        <v>1</v>
      </c>
      <c r="J24" s="5" t="s">
        <v>72</v>
      </c>
      <c r="K24" s="90">
        <f t="shared" si="1"/>
        <v>1</v>
      </c>
      <c r="L24" s="12">
        <v>0</v>
      </c>
      <c r="M24" s="11">
        <v>0</v>
      </c>
      <c r="N24" s="88">
        <f t="shared" si="2"/>
        <v>0</v>
      </c>
      <c r="O24" s="5" t="s">
        <v>197</v>
      </c>
      <c r="P24" s="90">
        <f t="shared" si="3"/>
        <v>1</v>
      </c>
      <c r="Q24" s="12">
        <v>1</v>
      </c>
      <c r="R24" s="11">
        <v>1</v>
      </c>
      <c r="S24" s="88">
        <f t="shared" si="4"/>
        <v>1</v>
      </c>
      <c r="T24" s="5" t="s">
        <v>196</v>
      </c>
      <c r="U24" s="90">
        <f t="shared" si="5"/>
        <v>1</v>
      </c>
      <c r="V24" s="12">
        <v>2</v>
      </c>
      <c r="W24" s="11">
        <v>2</v>
      </c>
      <c r="X24" s="88">
        <f t="shared" si="6"/>
        <v>1</v>
      </c>
      <c r="Y24" s="5" t="s">
        <v>215</v>
      </c>
      <c r="Z24" s="90">
        <f t="shared" si="7"/>
        <v>1</v>
      </c>
      <c r="AA24" s="43"/>
      <c r="AB24" s="43"/>
      <c r="AC24" s="43"/>
      <c r="AD24" s="43"/>
      <c r="AE24" s="43"/>
      <c r="AF24" s="43"/>
    </row>
    <row r="25" spans="1:32" ht="370.5" x14ac:dyDescent="0.25">
      <c r="A25" s="160" t="s">
        <v>101</v>
      </c>
      <c r="B25" s="160" t="s">
        <v>102</v>
      </c>
      <c r="C25" s="104" t="s">
        <v>103</v>
      </c>
      <c r="D25" s="160" t="s">
        <v>104</v>
      </c>
      <c r="E25" s="104" t="s">
        <v>105</v>
      </c>
      <c r="F25" s="104">
        <v>5</v>
      </c>
      <c r="G25" s="12">
        <v>1</v>
      </c>
      <c r="H25" s="12">
        <v>1</v>
      </c>
      <c r="I25" s="83">
        <f t="shared" si="0"/>
        <v>1</v>
      </c>
      <c r="J25" s="13" t="s">
        <v>106</v>
      </c>
      <c r="K25" s="90">
        <f t="shared" si="1"/>
        <v>0.2</v>
      </c>
      <c r="L25" s="12">
        <v>1</v>
      </c>
      <c r="M25" s="11">
        <v>1</v>
      </c>
      <c r="N25" s="88">
        <f t="shared" si="2"/>
        <v>1</v>
      </c>
      <c r="O25" s="14" t="s">
        <v>202</v>
      </c>
      <c r="P25" s="90">
        <f t="shared" si="3"/>
        <v>0.4</v>
      </c>
      <c r="Q25" s="104">
        <v>2</v>
      </c>
      <c r="R25" s="11">
        <v>3</v>
      </c>
      <c r="S25" s="88">
        <f t="shared" si="4"/>
        <v>0.66666666666666663</v>
      </c>
      <c r="T25" s="13" t="s">
        <v>220</v>
      </c>
      <c r="U25" s="90">
        <f t="shared" si="5"/>
        <v>0.8</v>
      </c>
      <c r="V25" s="12">
        <v>1</v>
      </c>
      <c r="W25" s="11"/>
      <c r="X25" s="88">
        <f t="shared" si="6"/>
        <v>0</v>
      </c>
      <c r="Y25" s="13" t="s">
        <v>221</v>
      </c>
      <c r="Z25" s="90">
        <f>IFERROR(IF(F25="Según demanda",(V25+Q25+L25+G25)/(H25+M25+R25+W25),(V25+Q25+L25+G25)/F25),0)</f>
        <v>1</v>
      </c>
      <c r="AA25" s="43"/>
      <c r="AB25" s="43"/>
      <c r="AC25" s="43"/>
      <c r="AD25" s="43"/>
      <c r="AE25" s="43"/>
      <c r="AF25" s="43"/>
    </row>
    <row r="26" spans="1:32" ht="171" x14ac:dyDescent="0.25">
      <c r="A26" s="160"/>
      <c r="B26" s="160"/>
      <c r="C26" s="104" t="s">
        <v>107</v>
      </c>
      <c r="D26" s="160"/>
      <c r="E26" s="104" t="s">
        <v>108</v>
      </c>
      <c r="F26" s="104" t="s">
        <v>79</v>
      </c>
      <c r="G26" s="12">
        <v>4</v>
      </c>
      <c r="H26" s="12">
        <v>4</v>
      </c>
      <c r="I26" s="83">
        <f t="shared" si="0"/>
        <v>1</v>
      </c>
      <c r="J26" s="13" t="s">
        <v>109</v>
      </c>
      <c r="K26" s="90">
        <f t="shared" si="1"/>
        <v>1</v>
      </c>
      <c r="L26" s="12">
        <v>20</v>
      </c>
      <c r="M26" s="11">
        <v>20</v>
      </c>
      <c r="N26" s="88">
        <f t="shared" si="2"/>
        <v>1</v>
      </c>
      <c r="O26" s="14" t="s">
        <v>110</v>
      </c>
      <c r="P26" s="90">
        <f t="shared" si="3"/>
        <v>1</v>
      </c>
      <c r="Q26" s="104">
        <v>0</v>
      </c>
      <c r="R26" s="11">
        <v>1</v>
      </c>
      <c r="S26" s="88">
        <f t="shared" si="4"/>
        <v>0</v>
      </c>
      <c r="T26" s="13" t="s">
        <v>203</v>
      </c>
      <c r="U26" s="90">
        <f t="shared" si="5"/>
        <v>0.96</v>
      </c>
      <c r="V26" s="12">
        <v>1</v>
      </c>
      <c r="W26" s="11"/>
      <c r="X26" s="88">
        <f t="shared" si="6"/>
        <v>0</v>
      </c>
      <c r="Y26" s="13" t="s">
        <v>222</v>
      </c>
      <c r="Z26" s="90">
        <f t="shared" ref="Z26:Z28" si="8">IFERROR(IF(F26="Según demanda",(V26+Q26+L26+G26)/(H26+M26+R26+W26),(V26+Q26+L26+G26)/F26),0)</f>
        <v>1</v>
      </c>
      <c r="AA26" s="43"/>
      <c r="AB26" s="43"/>
      <c r="AC26" s="43"/>
      <c r="AD26" s="43"/>
      <c r="AE26" s="43"/>
      <c r="AF26" s="43"/>
    </row>
    <row r="27" spans="1:32" ht="171" x14ac:dyDescent="0.25">
      <c r="A27" s="160"/>
      <c r="B27" s="160"/>
      <c r="C27" s="104" t="s">
        <v>111</v>
      </c>
      <c r="D27" s="160"/>
      <c r="E27" s="104" t="s">
        <v>112</v>
      </c>
      <c r="F27" s="104">
        <v>4</v>
      </c>
      <c r="G27" s="12">
        <v>1</v>
      </c>
      <c r="H27" s="12">
        <v>1</v>
      </c>
      <c r="I27" s="83">
        <f t="shared" si="0"/>
        <v>1</v>
      </c>
      <c r="J27" s="13" t="s">
        <v>113</v>
      </c>
      <c r="K27" s="90">
        <f t="shared" si="1"/>
        <v>0.25</v>
      </c>
      <c r="L27" s="12">
        <v>1</v>
      </c>
      <c r="M27" s="11">
        <v>1</v>
      </c>
      <c r="N27" s="88">
        <f t="shared" si="2"/>
        <v>1</v>
      </c>
      <c r="O27" s="14" t="s">
        <v>114</v>
      </c>
      <c r="P27" s="90">
        <f t="shared" si="3"/>
        <v>0.5</v>
      </c>
      <c r="Q27" s="104">
        <v>1</v>
      </c>
      <c r="R27" s="11" t="s">
        <v>147</v>
      </c>
      <c r="S27" s="88">
        <f t="shared" si="4"/>
        <v>1</v>
      </c>
      <c r="T27" s="13" t="s">
        <v>223</v>
      </c>
      <c r="U27" s="90">
        <f t="shared" si="5"/>
        <v>0.75</v>
      </c>
      <c r="V27" s="12">
        <v>1</v>
      </c>
      <c r="W27" s="11">
        <v>1</v>
      </c>
      <c r="X27" s="88">
        <f t="shared" si="6"/>
        <v>1</v>
      </c>
      <c r="Y27" s="13" t="s">
        <v>224</v>
      </c>
      <c r="Z27" s="90">
        <f>IFERROR(IF(F27="Según demanda",(V27+Q27+L27+G27)/(H27+M27+R27+W27),(V27+Q27+L27+G27)/F27),0)</f>
        <v>1</v>
      </c>
      <c r="AA27" s="43"/>
      <c r="AB27" s="43"/>
      <c r="AC27" s="43"/>
      <c r="AD27" s="43"/>
      <c r="AE27" s="43"/>
      <c r="AF27" s="43"/>
    </row>
    <row r="28" spans="1:32" ht="242.25" x14ac:dyDescent="0.25">
      <c r="A28" s="15" t="s">
        <v>101</v>
      </c>
      <c r="B28" s="104" t="s">
        <v>115</v>
      </c>
      <c r="C28" s="104" t="s">
        <v>116</v>
      </c>
      <c r="D28" s="104" t="s">
        <v>117</v>
      </c>
      <c r="E28" s="104" t="s">
        <v>53</v>
      </c>
      <c r="F28" s="104" t="s">
        <v>79</v>
      </c>
      <c r="G28" s="12">
        <v>4</v>
      </c>
      <c r="H28" s="12">
        <v>4</v>
      </c>
      <c r="I28" s="83">
        <f t="shared" si="0"/>
        <v>1</v>
      </c>
      <c r="J28" s="13" t="s">
        <v>118</v>
      </c>
      <c r="K28" s="90">
        <f t="shared" si="1"/>
        <v>1</v>
      </c>
      <c r="L28" s="12">
        <v>4</v>
      </c>
      <c r="M28" s="11">
        <v>4</v>
      </c>
      <c r="N28" s="88">
        <f t="shared" si="2"/>
        <v>1</v>
      </c>
      <c r="O28" s="14" t="s">
        <v>118</v>
      </c>
      <c r="P28" s="90">
        <f t="shared" si="3"/>
        <v>1</v>
      </c>
      <c r="Q28" s="104">
        <v>2</v>
      </c>
      <c r="R28" s="11">
        <v>2</v>
      </c>
      <c r="S28" s="88">
        <f t="shared" si="4"/>
        <v>1</v>
      </c>
      <c r="T28" s="13" t="s">
        <v>225</v>
      </c>
      <c r="U28" s="90">
        <f t="shared" si="5"/>
        <v>1</v>
      </c>
      <c r="V28" s="12">
        <v>3</v>
      </c>
      <c r="W28" s="11">
        <v>3</v>
      </c>
      <c r="X28" s="88">
        <f t="shared" si="6"/>
        <v>1</v>
      </c>
      <c r="Y28" s="13" t="s">
        <v>226</v>
      </c>
      <c r="Z28" s="90">
        <f t="shared" si="8"/>
        <v>1</v>
      </c>
      <c r="AA28" s="43"/>
      <c r="AB28" s="43"/>
      <c r="AC28" s="43"/>
      <c r="AD28" s="43"/>
      <c r="AE28" s="43"/>
      <c r="AF28" s="43"/>
    </row>
    <row r="29" spans="1:32" ht="128.25" x14ac:dyDescent="0.25">
      <c r="A29" s="15" t="s">
        <v>101</v>
      </c>
      <c r="B29" s="104" t="s">
        <v>119</v>
      </c>
      <c r="C29" s="104" t="s">
        <v>120</v>
      </c>
      <c r="D29" s="104" t="s">
        <v>121</v>
      </c>
      <c r="E29" s="104" t="s">
        <v>122</v>
      </c>
      <c r="F29" s="104" t="s">
        <v>79</v>
      </c>
      <c r="G29" s="12">
        <v>67</v>
      </c>
      <c r="H29" s="45">
        <v>67</v>
      </c>
      <c r="I29" s="83">
        <f t="shared" si="0"/>
        <v>1</v>
      </c>
      <c r="J29" s="16"/>
      <c r="K29" s="90">
        <f t="shared" si="1"/>
        <v>1</v>
      </c>
      <c r="L29" s="12">
        <v>31</v>
      </c>
      <c r="M29" s="98">
        <v>32</v>
      </c>
      <c r="N29" s="88">
        <f t="shared" si="2"/>
        <v>0.96875</v>
      </c>
      <c r="O29" s="17"/>
      <c r="P29" s="90">
        <f t="shared" si="3"/>
        <v>0.98989898989898994</v>
      </c>
      <c r="Q29" s="104">
        <v>41</v>
      </c>
      <c r="R29" s="98">
        <v>40</v>
      </c>
      <c r="S29" s="88">
        <f t="shared" si="4"/>
        <v>1.0249999999999999</v>
      </c>
      <c r="T29" s="16"/>
      <c r="U29" s="90">
        <f t="shared" si="5"/>
        <v>1</v>
      </c>
      <c r="V29" s="12">
        <v>45</v>
      </c>
      <c r="W29" s="98">
        <v>45</v>
      </c>
      <c r="X29" s="88">
        <f t="shared" si="6"/>
        <v>1</v>
      </c>
      <c r="Y29" s="16" t="s">
        <v>227</v>
      </c>
      <c r="Z29" s="90">
        <f>IFERROR(IF(F29="Según demanda",(V29+Q29+L29+G29)/(H29+M29+R29+W29),(V29+Q29+L29+G29)/F29),0)</f>
        <v>1</v>
      </c>
      <c r="AA29" s="43"/>
      <c r="AB29" s="43"/>
      <c r="AC29" s="43"/>
      <c r="AD29" s="43"/>
      <c r="AE29" s="43"/>
      <c r="AF29" s="43"/>
    </row>
    <row r="30" spans="1:32" ht="99.75" x14ac:dyDescent="0.25">
      <c r="A30" s="160" t="s">
        <v>101</v>
      </c>
      <c r="B30" s="160" t="s">
        <v>123</v>
      </c>
      <c r="C30" s="104" t="s">
        <v>124</v>
      </c>
      <c r="D30" s="104" t="s">
        <v>125</v>
      </c>
      <c r="E30" s="104" t="s">
        <v>126</v>
      </c>
      <c r="F30" s="104">
        <v>1</v>
      </c>
      <c r="G30" s="36">
        <v>0.25</v>
      </c>
      <c r="H30" s="12">
        <v>1</v>
      </c>
      <c r="I30" s="83">
        <f t="shared" si="0"/>
        <v>0.25</v>
      </c>
      <c r="J30" s="18" t="s">
        <v>127</v>
      </c>
      <c r="K30" s="90">
        <f t="shared" si="1"/>
        <v>0.25</v>
      </c>
      <c r="L30" s="36">
        <v>0.3</v>
      </c>
      <c r="M30" s="12">
        <v>1</v>
      </c>
      <c r="N30" s="88">
        <f t="shared" si="2"/>
        <v>0.3</v>
      </c>
      <c r="O30" s="15" t="s">
        <v>204</v>
      </c>
      <c r="P30" s="90">
        <f t="shared" si="3"/>
        <v>0.55000000000000004</v>
      </c>
      <c r="Q30" s="104">
        <v>0.45</v>
      </c>
      <c r="R30" s="12">
        <v>1</v>
      </c>
      <c r="S30" s="88">
        <f t="shared" si="4"/>
        <v>0.45</v>
      </c>
      <c r="T30" s="18" t="s">
        <v>205</v>
      </c>
      <c r="U30" s="90">
        <f t="shared" si="5"/>
        <v>1</v>
      </c>
      <c r="V30" s="12"/>
      <c r="W30" s="12"/>
      <c r="X30" s="88">
        <f t="shared" si="6"/>
        <v>0</v>
      </c>
      <c r="Y30" s="18" t="s">
        <v>228</v>
      </c>
      <c r="Z30" s="90">
        <f>IFERROR(IF(F30="Según demanda",(V30+Q30+L30+G30)/(H30+M30+R30+W30),(V30+Q30+L30+G30)/F30),0)</f>
        <v>1</v>
      </c>
      <c r="AA30" s="43"/>
      <c r="AB30" s="43"/>
      <c r="AC30" s="43"/>
      <c r="AD30" s="43"/>
      <c r="AE30" s="43"/>
      <c r="AF30" s="43"/>
    </row>
    <row r="31" spans="1:32" ht="142.5" x14ac:dyDescent="0.25">
      <c r="A31" s="160"/>
      <c r="B31" s="160"/>
      <c r="C31" s="104" t="s">
        <v>128</v>
      </c>
      <c r="D31" s="104" t="s">
        <v>129</v>
      </c>
      <c r="E31" s="104" t="s">
        <v>130</v>
      </c>
      <c r="F31" s="37" t="s">
        <v>79</v>
      </c>
      <c r="G31" s="12">
        <v>175</v>
      </c>
      <c r="H31" s="12">
        <v>177</v>
      </c>
      <c r="I31" s="83">
        <f t="shared" si="0"/>
        <v>0.98870056497175141</v>
      </c>
      <c r="J31" s="18"/>
      <c r="K31" s="90">
        <f t="shared" si="1"/>
        <v>0.98870056497175141</v>
      </c>
      <c r="L31" s="12">
        <v>194</v>
      </c>
      <c r="M31" s="12">
        <v>193</v>
      </c>
      <c r="N31" s="88">
        <f t="shared" si="2"/>
        <v>1.0051813471502591</v>
      </c>
      <c r="O31" s="15" t="s">
        <v>131</v>
      </c>
      <c r="P31" s="90">
        <f t="shared" si="3"/>
        <v>0.99729729729729732</v>
      </c>
      <c r="Q31" s="104">
        <v>193</v>
      </c>
      <c r="R31" s="12">
        <v>195</v>
      </c>
      <c r="S31" s="88">
        <f t="shared" si="4"/>
        <v>0.98974358974358978</v>
      </c>
      <c r="T31" s="18" t="s">
        <v>206</v>
      </c>
      <c r="U31" s="90">
        <f t="shared" si="5"/>
        <v>0.99469026548672568</v>
      </c>
      <c r="V31" s="12">
        <v>155</v>
      </c>
      <c r="W31" s="12">
        <v>151</v>
      </c>
      <c r="X31" s="88">
        <f t="shared" si="6"/>
        <v>1.0264900662251655</v>
      </c>
      <c r="Y31" s="15" t="s">
        <v>229</v>
      </c>
      <c r="Z31" s="90">
        <f t="shared" ref="Z31:Z40" si="9">IFERROR(IF(F31="Según demanda",(V31+Q31+L31+G31)/(H31+M31+R31+W31),(V31+Q31+L31+G31)/F31),0)</f>
        <v>1.0013966480446927</v>
      </c>
      <c r="AA31" s="43"/>
      <c r="AB31" s="43"/>
      <c r="AC31" s="43"/>
      <c r="AD31" s="43"/>
      <c r="AE31" s="43"/>
      <c r="AF31" s="43"/>
    </row>
    <row r="32" spans="1:32" ht="99.75" x14ac:dyDescent="0.25">
      <c r="A32" s="160"/>
      <c r="B32" s="160"/>
      <c r="C32" s="104" t="s">
        <v>132</v>
      </c>
      <c r="D32" s="104" t="s">
        <v>133</v>
      </c>
      <c r="E32" s="104" t="s">
        <v>134</v>
      </c>
      <c r="F32" s="38">
        <v>1</v>
      </c>
      <c r="G32" s="36">
        <v>0.25</v>
      </c>
      <c r="H32" s="12">
        <v>1</v>
      </c>
      <c r="I32" s="83">
        <f t="shared" si="0"/>
        <v>0.25</v>
      </c>
      <c r="J32" s="18" t="s">
        <v>207</v>
      </c>
      <c r="K32" s="90">
        <f t="shared" si="1"/>
        <v>0.25</v>
      </c>
      <c r="L32" s="36">
        <v>0.3</v>
      </c>
      <c r="M32" s="12">
        <v>1</v>
      </c>
      <c r="N32" s="88">
        <f t="shared" si="2"/>
        <v>0.3</v>
      </c>
      <c r="O32" s="15" t="s">
        <v>135</v>
      </c>
      <c r="P32" s="90">
        <f t="shared" si="3"/>
        <v>0.55000000000000004</v>
      </c>
      <c r="Q32" s="104">
        <v>0.45</v>
      </c>
      <c r="R32" s="12">
        <v>1</v>
      </c>
      <c r="S32" s="88">
        <f t="shared" si="4"/>
        <v>0.45</v>
      </c>
      <c r="T32" s="18" t="s">
        <v>205</v>
      </c>
      <c r="U32" s="90">
        <f t="shared" si="5"/>
        <v>1</v>
      </c>
      <c r="V32" s="12"/>
      <c r="W32" s="12"/>
      <c r="X32" s="88">
        <f t="shared" si="6"/>
        <v>0</v>
      </c>
      <c r="Y32" s="18" t="s">
        <v>230</v>
      </c>
      <c r="Z32" s="90">
        <f t="shared" si="9"/>
        <v>1</v>
      </c>
      <c r="AA32" s="43"/>
      <c r="AB32" s="43"/>
      <c r="AC32" s="43"/>
      <c r="AD32" s="43"/>
      <c r="AE32" s="43"/>
      <c r="AF32" s="43"/>
    </row>
    <row r="33" spans="1:32" ht="185.25" x14ac:dyDescent="0.25">
      <c r="A33" s="15" t="s">
        <v>101</v>
      </c>
      <c r="B33" s="15" t="s">
        <v>136</v>
      </c>
      <c r="C33" s="104" t="s">
        <v>137</v>
      </c>
      <c r="D33" s="104" t="s">
        <v>138</v>
      </c>
      <c r="E33" s="104" t="s">
        <v>53</v>
      </c>
      <c r="F33" s="37" t="s">
        <v>79</v>
      </c>
      <c r="G33" s="12">
        <v>1</v>
      </c>
      <c r="H33" s="12">
        <v>1</v>
      </c>
      <c r="I33" s="83">
        <f t="shared" si="0"/>
        <v>1</v>
      </c>
      <c r="J33" s="18" t="s">
        <v>139</v>
      </c>
      <c r="K33" s="90">
        <f t="shared" si="1"/>
        <v>1</v>
      </c>
      <c r="L33" s="12">
        <v>1</v>
      </c>
      <c r="M33" s="12">
        <v>1</v>
      </c>
      <c r="N33" s="88">
        <f t="shared" si="2"/>
        <v>1</v>
      </c>
      <c r="O33" s="15" t="s">
        <v>140</v>
      </c>
      <c r="P33" s="90">
        <f t="shared" si="3"/>
        <v>1</v>
      </c>
      <c r="Q33" s="104">
        <v>2</v>
      </c>
      <c r="R33" s="12">
        <v>1</v>
      </c>
      <c r="S33" s="88">
        <f t="shared" si="4"/>
        <v>2</v>
      </c>
      <c r="T33" s="18" t="s">
        <v>208</v>
      </c>
      <c r="U33" s="90">
        <f t="shared" si="5"/>
        <v>1.3333333333333333</v>
      </c>
      <c r="V33" s="12"/>
      <c r="W33" s="12"/>
      <c r="X33" s="88">
        <f t="shared" si="6"/>
        <v>0</v>
      </c>
      <c r="Y33" s="104" t="s">
        <v>231</v>
      </c>
      <c r="Z33" s="90">
        <f t="shared" si="9"/>
        <v>1.3333333333333333</v>
      </c>
      <c r="AA33" s="43"/>
      <c r="AB33" s="43"/>
      <c r="AC33" s="43"/>
      <c r="AD33" s="43"/>
      <c r="AE33" s="43"/>
      <c r="AF33" s="43"/>
    </row>
    <row r="34" spans="1:32" ht="57" x14ac:dyDescent="0.25">
      <c r="A34" s="105" t="s">
        <v>141</v>
      </c>
      <c r="B34" s="169" t="s">
        <v>142</v>
      </c>
      <c r="C34" s="105" t="s">
        <v>143</v>
      </c>
      <c r="D34" s="105" t="s">
        <v>144</v>
      </c>
      <c r="E34" s="93" t="s">
        <v>145</v>
      </c>
      <c r="F34" s="86">
        <v>2</v>
      </c>
      <c r="G34" s="19">
        <v>1</v>
      </c>
      <c r="H34" s="98">
        <v>1</v>
      </c>
      <c r="I34" s="88">
        <f t="shared" si="0"/>
        <v>1</v>
      </c>
      <c r="J34" s="93" t="s">
        <v>146</v>
      </c>
      <c r="K34" s="90">
        <f t="shared" si="1"/>
        <v>0.5</v>
      </c>
      <c r="L34" s="98">
        <v>0</v>
      </c>
      <c r="M34" s="98">
        <v>0</v>
      </c>
      <c r="N34" s="88">
        <f t="shared" si="2"/>
        <v>0</v>
      </c>
      <c r="O34" s="46"/>
      <c r="P34" s="90">
        <f t="shared" si="3"/>
        <v>0.5</v>
      </c>
      <c r="Q34" s="98">
        <v>1</v>
      </c>
      <c r="R34" s="98">
        <v>1</v>
      </c>
      <c r="S34" s="88">
        <f t="shared" si="4"/>
        <v>1</v>
      </c>
      <c r="T34" s="93" t="s">
        <v>198</v>
      </c>
      <c r="U34" s="90">
        <f t="shared" si="5"/>
        <v>1</v>
      </c>
      <c r="V34" s="98">
        <v>0</v>
      </c>
      <c r="W34" s="98">
        <v>0</v>
      </c>
      <c r="X34" s="88">
        <f t="shared" si="6"/>
        <v>0</v>
      </c>
      <c r="Y34" s="46"/>
      <c r="Z34" s="90">
        <f t="shared" si="9"/>
        <v>1</v>
      </c>
      <c r="AA34" s="43"/>
      <c r="AB34" s="43"/>
      <c r="AC34" s="43"/>
      <c r="AD34" s="43"/>
      <c r="AE34" s="43"/>
      <c r="AF34" s="43"/>
    </row>
    <row r="35" spans="1:32" ht="85.5" x14ac:dyDescent="0.25">
      <c r="A35" s="105" t="s">
        <v>148</v>
      </c>
      <c r="B35" s="169"/>
      <c r="C35" s="105" t="s">
        <v>149</v>
      </c>
      <c r="D35" s="105" t="s">
        <v>150</v>
      </c>
      <c r="E35" s="105" t="s">
        <v>151</v>
      </c>
      <c r="F35" s="86">
        <v>4</v>
      </c>
      <c r="G35" s="19">
        <v>1</v>
      </c>
      <c r="H35" s="98">
        <v>1</v>
      </c>
      <c r="I35" s="88">
        <f t="shared" si="0"/>
        <v>1</v>
      </c>
      <c r="J35" s="93" t="s">
        <v>152</v>
      </c>
      <c r="K35" s="90">
        <f t="shared" si="1"/>
        <v>0.25</v>
      </c>
      <c r="L35" s="98">
        <v>1</v>
      </c>
      <c r="M35" s="98">
        <v>1</v>
      </c>
      <c r="N35" s="88">
        <f t="shared" si="2"/>
        <v>1</v>
      </c>
      <c r="O35" s="93" t="s">
        <v>153</v>
      </c>
      <c r="P35" s="90">
        <f t="shared" si="3"/>
        <v>0.5</v>
      </c>
      <c r="Q35" s="98">
        <v>1</v>
      </c>
      <c r="R35" s="98">
        <v>1</v>
      </c>
      <c r="S35" s="88">
        <f t="shared" si="4"/>
        <v>1</v>
      </c>
      <c r="T35" s="93" t="s">
        <v>153</v>
      </c>
      <c r="U35" s="90">
        <f t="shared" si="5"/>
        <v>0.75</v>
      </c>
      <c r="V35" s="98">
        <v>1</v>
      </c>
      <c r="W35" s="98">
        <v>1</v>
      </c>
      <c r="X35" s="88">
        <f t="shared" si="6"/>
        <v>1</v>
      </c>
      <c r="Y35" s="93" t="s">
        <v>232</v>
      </c>
      <c r="Z35" s="90">
        <f t="shared" si="9"/>
        <v>1</v>
      </c>
      <c r="AA35" s="43"/>
      <c r="AB35" s="43"/>
      <c r="AC35" s="43"/>
      <c r="AD35" s="43"/>
      <c r="AE35" s="43"/>
      <c r="AF35" s="43"/>
    </row>
    <row r="36" spans="1:32" ht="42.75" x14ac:dyDescent="0.25">
      <c r="A36" s="93" t="s">
        <v>154</v>
      </c>
      <c r="B36" s="169"/>
      <c r="C36" s="105" t="s">
        <v>155</v>
      </c>
      <c r="D36" s="105" t="s">
        <v>156</v>
      </c>
      <c r="E36" s="105" t="s">
        <v>53</v>
      </c>
      <c r="F36" s="86">
        <v>1</v>
      </c>
      <c r="G36" s="19">
        <v>0</v>
      </c>
      <c r="H36" s="98">
        <v>0</v>
      </c>
      <c r="I36" s="88">
        <f t="shared" si="0"/>
        <v>0</v>
      </c>
      <c r="J36" s="93" t="s">
        <v>157</v>
      </c>
      <c r="K36" s="90">
        <f t="shared" si="1"/>
        <v>0</v>
      </c>
      <c r="L36" s="98">
        <v>0</v>
      </c>
      <c r="M36" s="98">
        <v>0</v>
      </c>
      <c r="N36" s="88">
        <f t="shared" si="2"/>
        <v>0</v>
      </c>
      <c r="O36" s="46"/>
      <c r="P36" s="90">
        <f t="shared" si="3"/>
        <v>0</v>
      </c>
      <c r="Q36" s="98">
        <v>0</v>
      </c>
      <c r="R36" s="98">
        <v>0</v>
      </c>
      <c r="S36" s="88">
        <f t="shared" si="4"/>
        <v>0</v>
      </c>
      <c r="T36" s="46"/>
      <c r="U36" s="90">
        <f t="shared" si="5"/>
        <v>0</v>
      </c>
      <c r="V36" s="98">
        <v>0</v>
      </c>
      <c r="W36" s="98">
        <v>0</v>
      </c>
      <c r="X36" s="88">
        <f t="shared" si="6"/>
        <v>0</v>
      </c>
      <c r="Y36" s="46"/>
      <c r="Z36" s="90">
        <f t="shared" si="9"/>
        <v>0</v>
      </c>
      <c r="AA36" s="43"/>
      <c r="AB36" s="43"/>
      <c r="AC36" s="43"/>
      <c r="AD36" s="43"/>
      <c r="AE36" s="43"/>
      <c r="AF36" s="43"/>
    </row>
    <row r="37" spans="1:32" ht="57.75" x14ac:dyDescent="0.25">
      <c r="A37" s="105" t="s">
        <v>158</v>
      </c>
      <c r="B37" s="169"/>
      <c r="C37" s="105" t="s">
        <v>159</v>
      </c>
      <c r="D37" s="105" t="s">
        <v>160</v>
      </c>
      <c r="E37" s="93" t="s">
        <v>161</v>
      </c>
      <c r="F37" s="86">
        <v>6</v>
      </c>
      <c r="G37" s="19">
        <v>3</v>
      </c>
      <c r="H37" s="98">
        <v>3</v>
      </c>
      <c r="I37" s="88">
        <f t="shared" si="0"/>
        <v>1</v>
      </c>
      <c r="J37" s="93" t="s">
        <v>162</v>
      </c>
      <c r="K37" s="90">
        <f t="shared" si="1"/>
        <v>0.5</v>
      </c>
      <c r="L37" s="98">
        <v>1</v>
      </c>
      <c r="M37" s="98">
        <v>1</v>
      </c>
      <c r="N37" s="88">
        <f t="shared" si="2"/>
        <v>1</v>
      </c>
      <c r="O37" s="46" t="s">
        <v>163</v>
      </c>
      <c r="P37" s="90">
        <f t="shared" si="3"/>
        <v>0.66666666666666663</v>
      </c>
      <c r="Q37" s="98">
        <v>2</v>
      </c>
      <c r="R37" s="98">
        <v>2</v>
      </c>
      <c r="S37" s="88">
        <f t="shared" si="4"/>
        <v>1</v>
      </c>
      <c r="T37" s="47" t="s">
        <v>199</v>
      </c>
      <c r="U37" s="90">
        <f t="shared" si="5"/>
        <v>1</v>
      </c>
      <c r="V37" s="98">
        <v>2</v>
      </c>
      <c r="W37" s="98">
        <v>2</v>
      </c>
      <c r="X37" s="88">
        <f t="shared" si="6"/>
        <v>1</v>
      </c>
      <c r="Y37" s="47" t="s">
        <v>233</v>
      </c>
      <c r="Z37" s="90">
        <f t="shared" si="9"/>
        <v>1.3333333333333333</v>
      </c>
      <c r="AA37" s="43"/>
      <c r="AB37" s="43"/>
      <c r="AC37" s="43"/>
      <c r="AD37" s="43"/>
      <c r="AE37" s="43"/>
      <c r="AF37" s="43"/>
    </row>
    <row r="38" spans="1:32" ht="86.25" x14ac:dyDescent="0.25">
      <c r="A38" s="105" t="s">
        <v>158</v>
      </c>
      <c r="B38" s="169"/>
      <c r="C38" s="105" t="s">
        <v>164</v>
      </c>
      <c r="D38" s="105" t="s">
        <v>165</v>
      </c>
      <c r="E38" s="93" t="s">
        <v>166</v>
      </c>
      <c r="F38" s="86">
        <v>1</v>
      </c>
      <c r="G38" s="19">
        <v>0</v>
      </c>
      <c r="H38" s="98">
        <v>0</v>
      </c>
      <c r="I38" s="88">
        <f t="shared" si="0"/>
        <v>0</v>
      </c>
      <c r="J38" s="93" t="s">
        <v>157</v>
      </c>
      <c r="K38" s="90">
        <f t="shared" si="1"/>
        <v>0</v>
      </c>
      <c r="L38" s="98">
        <v>0</v>
      </c>
      <c r="M38" s="98">
        <v>0</v>
      </c>
      <c r="N38" s="88">
        <f t="shared" si="2"/>
        <v>0</v>
      </c>
      <c r="O38" s="46"/>
      <c r="P38" s="90">
        <f t="shared" si="3"/>
        <v>0</v>
      </c>
      <c r="Q38" s="98">
        <v>0</v>
      </c>
      <c r="R38" s="98">
        <v>0</v>
      </c>
      <c r="S38" s="88">
        <f t="shared" si="4"/>
        <v>0</v>
      </c>
      <c r="T38" s="46" t="s">
        <v>200</v>
      </c>
      <c r="U38" s="90">
        <f t="shared" si="5"/>
        <v>0</v>
      </c>
      <c r="V38" s="98">
        <v>1</v>
      </c>
      <c r="W38" s="98">
        <v>1</v>
      </c>
      <c r="X38" s="88">
        <f t="shared" si="6"/>
        <v>1</v>
      </c>
      <c r="Y38" s="46" t="s">
        <v>234</v>
      </c>
      <c r="Z38" s="90">
        <f t="shared" si="9"/>
        <v>1</v>
      </c>
      <c r="AA38" s="43"/>
      <c r="AB38" s="43"/>
      <c r="AC38" s="43"/>
      <c r="AD38" s="43"/>
      <c r="AE38" s="43"/>
      <c r="AF38" s="43"/>
    </row>
    <row r="39" spans="1:32" ht="114" x14ac:dyDescent="0.25">
      <c r="A39" s="105" t="s">
        <v>158</v>
      </c>
      <c r="B39" s="169"/>
      <c r="C39" s="105" t="s">
        <v>201</v>
      </c>
      <c r="D39" s="105" t="s">
        <v>167</v>
      </c>
      <c r="E39" s="105" t="s">
        <v>53</v>
      </c>
      <c r="F39" s="86">
        <v>3</v>
      </c>
      <c r="G39" s="19">
        <v>1</v>
      </c>
      <c r="H39" s="98">
        <v>1</v>
      </c>
      <c r="I39" s="88">
        <f t="shared" si="0"/>
        <v>1</v>
      </c>
      <c r="J39" s="93" t="s">
        <v>168</v>
      </c>
      <c r="K39" s="90">
        <f t="shared" si="1"/>
        <v>0.33333333333333331</v>
      </c>
      <c r="L39" s="98">
        <v>0</v>
      </c>
      <c r="M39" s="98">
        <v>0</v>
      </c>
      <c r="N39" s="88">
        <f t="shared" si="2"/>
        <v>0</v>
      </c>
      <c r="O39" s="46"/>
      <c r="P39" s="90">
        <f t="shared" si="3"/>
        <v>0.33333333333333331</v>
      </c>
      <c r="Q39" s="98">
        <v>1</v>
      </c>
      <c r="R39" s="98">
        <v>1</v>
      </c>
      <c r="S39" s="88">
        <f t="shared" si="4"/>
        <v>1</v>
      </c>
      <c r="T39" s="86" t="s">
        <v>169</v>
      </c>
      <c r="U39" s="90">
        <f t="shared" si="5"/>
        <v>0.66666666666666663</v>
      </c>
      <c r="V39" s="98">
        <v>1</v>
      </c>
      <c r="W39" s="98">
        <v>1</v>
      </c>
      <c r="X39" s="88">
        <f t="shared" si="6"/>
        <v>1</v>
      </c>
      <c r="Y39" s="46" t="s">
        <v>235</v>
      </c>
      <c r="Z39" s="90">
        <f t="shared" si="9"/>
        <v>1</v>
      </c>
      <c r="AA39" s="43"/>
      <c r="AB39" s="43"/>
      <c r="AC39" s="43"/>
      <c r="AD39" s="43"/>
      <c r="AE39" s="43"/>
      <c r="AF39" s="43"/>
    </row>
    <row r="40" spans="1:32" ht="43.5" x14ac:dyDescent="0.25">
      <c r="A40" s="105" t="s">
        <v>158</v>
      </c>
      <c r="B40" s="169"/>
      <c r="C40" s="105" t="s">
        <v>170</v>
      </c>
      <c r="D40" s="105" t="s">
        <v>171</v>
      </c>
      <c r="E40" s="105" t="s">
        <v>53</v>
      </c>
      <c r="F40" s="86">
        <v>1</v>
      </c>
      <c r="G40" s="19">
        <v>0</v>
      </c>
      <c r="H40" s="98">
        <v>0</v>
      </c>
      <c r="I40" s="88">
        <f t="shared" si="0"/>
        <v>0</v>
      </c>
      <c r="J40" s="93" t="s">
        <v>157</v>
      </c>
      <c r="K40" s="90">
        <f t="shared" si="1"/>
        <v>0</v>
      </c>
      <c r="L40" s="98">
        <v>1</v>
      </c>
      <c r="M40" s="98">
        <v>1</v>
      </c>
      <c r="N40" s="88">
        <f t="shared" si="2"/>
        <v>1</v>
      </c>
      <c r="O40" s="46" t="s">
        <v>172</v>
      </c>
      <c r="P40" s="90">
        <f t="shared" si="3"/>
        <v>1</v>
      </c>
      <c r="Q40" s="98">
        <v>0</v>
      </c>
      <c r="R40" s="98">
        <v>0</v>
      </c>
      <c r="S40" s="88">
        <f t="shared" si="4"/>
        <v>0</v>
      </c>
      <c r="T40" s="46"/>
      <c r="U40" s="90">
        <f t="shared" si="5"/>
        <v>1</v>
      </c>
      <c r="V40" s="98">
        <v>0</v>
      </c>
      <c r="W40" s="98" t="s">
        <v>94</v>
      </c>
      <c r="X40" s="88">
        <f t="shared" si="6"/>
        <v>0</v>
      </c>
      <c r="Y40" s="46"/>
      <c r="Z40" s="90">
        <f t="shared" si="9"/>
        <v>1</v>
      </c>
      <c r="AA40" s="43"/>
      <c r="AB40" s="43"/>
      <c r="AC40" s="43"/>
      <c r="AD40" s="43"/>
      <c r="AE40" s="43"/>
      <c r="AF40" s="43"/>
    </row>
    <row r="41" spans="1:32" ht="114" x14ac:dyDescent="0.25">
      <c r="A41" s="160" t="s">
        <v>173</v>
      </c>
      <c r="B41" s="160" t="s">
        <v>174</v>
      </c>
      <c r="C41" s="104" t="s">
        <v>175</v>
      </c>
      <c r="D41" s="104" t="s">
        <v>176</v>
      </c>
      <c r="E41" s="104" t="s">
        <v>177</v>
      </c>
      <c r="F41" s="104">
        <v>1</v>
      </c>
      <c r="G41" s="12">
        <v>1</v>
      </c>
      <c r="H41" s="12">
        <v>1</v>
      </c>
      <c r="I41" s="88">
        <f t="shared" si="0"/>
        <v>1</v>
      </c>
      <c r="J41" s="104" t="s">
        <v>178</v>
      </c>
      <c r="K41" s="90">
        <f t="shared" si="1"/>
        <v>1</v>
      </c>
      <c r="L41" s="12">
        <v>0</v>
      </c>
      <c r="M41" s="12">
        <v>0</v>
      </c>
      <c r="N41" s="88">
        <f t="shared" si="2"/>
        <v>0</v>
      </c>
      <c r="O41" s="104"/>
      <c r="P41" s="90">
        <f t="shared" si="3"/>
        <v>1</v>
      </c>
      <c r="Q41" s="12">
        <v>0</v>
      </c>
      <c r="R41" s="12">
        <v>0</v>
      </c>
      <c r="S41" s="88">
        <f t="shared" si="4"/>
        <v>0</v>
      </c>
      <c r="T41" s="104"/>
      <c r="U41" s="90">
        <f t="shared" si="5"/>
        <v>1</v>
      </c>
      <c r="V41" s="12">
        <v>0</v>
      </c>
      <c r="W41" s="12">
        <v>0</v>
      </c>
      <c r="X41" s="88">
        <f t="shared" si="6"/>
        <v>0</v>
      </c>
      <c r="Y41" s="104"/>
      <c r="Z41" s="90">
        <f>IFERROR(IF(F41="Según demanda",(V41+Q41+L41+G41)/(H41+M41+R41+W41),(V41+Q41+L41+G41)/F41),0)</f>
        <v>1</v>
      </c>
      <c r="AA41" s="43"/>
      <c r="AB41" s="43"/>
      <c r="AC41" s="43"/>
      <c r="AD41" s="43"/>
      <c r="AE41" s="43"/>
      <c r="AF41" s="43"/>
    </row>
    <row r="42" spans="1:32" ht="185.25" x14ac:dyDescent="0.25">
      <c r="A42" s="160"/>
      <c r="B42" s="160"/>
      <c r="C42" s="104" t="s">
        <v>179</v>
      </c>
      <c r="D42" s="15" t="s">
        <v>180</v>
      </c>
      <c r="E42" s="104" t="s">
        <v>181</v>
      </c>
      <c r="F42" s="104" t="s">
        <v>79</v>
      </c>
      <c r="G42" s="12">
        <v>29</v>
      </c>
      <c r="H42" s="12">
        <v>45</v>
      </c>
      <c r="I42" s="88">
        <f t="shared" si="0"/>
        <v>0.64444444444444449</v>
      </c>
      <c r="J42" s="104" t="s">
        <v>182</v>
      </c>
      <c r="K42" s="90">
        <f t="shared" si="1"/>
        <v>0.64444444444444449</v>
      </c>
      <c r="L42" s="12">
        <v>57</v>
      </c>
      <c r="M42" s="12">
        <v>48</v>
      </c>
      <c r="N42" s="88">
        <f t="shared" si="2"/>
        <v>1.1875</v>
      </c>
      <c r="O42" s="104"/>
      <c r="P42" s="90">
        <f t="shared" si="3"/>
        <v>0.92473118279569888</v>
      </c>
      <c r="Q42" s="12">
        <v>9</v>
      </c>
      <c r="R42" s="12">
        <v>2</v>
      </c>
      <c r="S42" s="88">
        <f t="shared" si="4"/>
        <v>4.5</v>
      </c>
      <c r="T42" s="104"/>
      <c r="U42" s="90">
        <f t="shared" si="5"/>
        <v>1</v>
      </c>
      <c r="V42" s="12">
        <v>36</v>
      </c>
      <c r="W42" s="12">
        <v>66</v>
      </c>
      <c r="X42" s="88">
        <f t="shared" si="6"/>
        <v>0.54545454545454541</v>
      </c>
      <c r="Y42" s="104"/>
      <c r="Z42" s="90">
        <f>IFERROR(IF(F42="Según demanda",(V42+Q42+L42+G42)/(H42+M42+R42+W42),(V42+Q42+L42+G42)/F42),0)</f>
        <v>0.81366459627329191</v>
      </c>
      <c r="AA42" s="43"/>
      <c r="AB42" s="43"/>
      <c r="AC42" s="43"/>
      <c r="AD42" s="43"/>
      <c r="AE42" s="43"/>
      <c r="AF42" s="43"/>
    </row>
    <row r="43" spans="1:32" ht="72" x14ac:dyDescent="0.25">
      <c r="A43" s="160"/>
      <c r="B43" s="160"/>
      <c r="C43" s="20" t="s">
        <v>183</v>
      </c>
      <c r="D43" s="20" t="s">
        <v>184</v>
      </c>
      <c r="E43" s="104" t="s">
        <v>185</v>
      </c>
      <c r="F43" s="104" t="s">
        <v>79</v>
      </c>
      <c r="G43" s="12">
        <v>45</v>
      </c>
      <c r="H43" s="98">
        <v>45</v>
      </c>
      <c r="I43" s="88">
        <f t="shared" si="0"/>
        <v>1</v>
      </c>
      <c r="J43" s="21" t="s">
        <v>186</v>
      </c>
      <c r="K43" s="90">
        <f t="shared" si="1"/>
        <v>1</v>
      </c>
      <c r="L43" s="12">
        <v>57</v>
      </c>
      <c r="M43" s="12">
        <v>57</v>
      </c>
      <c r="N43" s="88">
        <f t="shared" si="2"/>
        <v>1</v>
      </c>
      <c r="O43" s="22"/>
      <c r="P43" s="90">
        <f t="shared" si="3"/>
        <v>1</v>
      </c>
      <c r="Q43" s="12">
        <v>9</v>
      </c>
      <c r="R43" s="12">
        <v>2</v>
      </c>
      <c r="S43" s="88">
        <f t="shared" si="4"/>
        <v>4.5</v>
      </c>
      <c r="T43" s="22"/>
      <c r="U43" s="90">
        <f t="shared" si="5"/>
        <v>1.0673076923076923</v>
      </c>
      <c r="V43" s="12">
        <v>36</v>
      </c>
      <c r="W43" s="12">
        <v>66</v>
      </c>
      <c r="X43" s="88">
        <f t="shared" si="6"/>
        <v>0.54545454545454541</v>
      </c>
      <c r="Y43" s="22"/>
      <c r="Z43" s="90">
        <f>IFERROR(IF(F43="Según demanda",(V43+Q43+L43+G43)/(H43+M43+R43+W43),(V43+Q43+L43+G43)/F43),0)</f>
        <v>0.86470588235294121</v>
      </c>
      <c r="AA43" s="43"/>
      <c r="AB43" s="43"/>
      <c r="AC43" s="43"/>
      <c r="AD43" s="43"/>
      <c r="AE43" s="43"/>
      <c r="AF43" s="43"/>
    </row>
    <row r="44" spans="1:32" ht="57" x14ac:dyDescent="0.25">
      <c r="A44" s="160"/>
      <c r="B44" s="160"/>
      <c r="C44" s="20" t="s">
        <v>187</v>
      </c>
      <c r="D44" s="20" t="s">
        <v>188</v>
      </c>
      <c r="E44" s="104" t="s">
        <v>189</v>
      </c>
      <c r="F44" s="104" t="s">
        <v>79</v>
      </c>
      <c r="G44" s="12">
        <v>24</v>
      </c>
      <c r="H44" s="98">
        <v>24</v>
      </c>
      <c r="I44" s="88">
        <f t="shared" si="0"/>
        <v>1</v>
      </c>
      <c r="J44" s="21"/>
      <c r="K44" s="90">
        <f t="shared" si="1"/>
        <v>1</v>
      </c>
      <c r="L44" s="12">
        <v>41</v>
      </c>
      <c r="M44" s="12">
        <v>41</v>
      </c>
      <c r="N44" s="88">
        <f t="shared" si="2"/>
        <v>1</v>
      </c>
      <c r="O44" s="22"/>
      <c r="P44" s="90">
        <f t="shared" si="3"/>
        <v>1</v>
      </c>
      <c r="Q44" s="12">
        <v>0</v>
      </c>
      <c r="R44" s="12">
        <v>0</v>
      </c>
      <c r="S44" s="88">
        <f t="shared" si="4"/>
        <v>0</v>
      </c>
      <c r="T44" s="22"/>
      <c r="U44" s="90">
        <f t="shared" si="5"/>
        <v>1</v>
      </c>
      <c r="V44" s="12"/>
      <c r="W44" s="23"/>
      <c r="X44" s="88">
        <f t="shared" si="6"/>
        <v>0</v>
      </c>
      <c r="Y44" s="22"/>
      <c r="Z44" s="90">
        <f t="shared" ref="Z44:Z61" si="10">IFERROR(IF(F44="Según demanda",(V44+Q44+L44+G44)/(H44+M44+R44+W44),(V44+Q44+L44+G44)/F44),0)</f>
        <v>1</v>
      </c>
      <c r="AA44" s="43"/>
      <c r="AB44" s="43"/>
      <c r="AC44" s="43"/>
      <c r="AD44" s="43"/>
      <c r="AE44" s="43"/>
      <c r="AF44" s="43"/>
    </row>
    <row r="45" spans="1:32" ht="143.25" x14ac:dyDescent="0.25">
      <c r="A45" s="160"/>
      <c r="B45" s="160"/>
      <c r="C45" s="20" t="s">
        <v>190</v>
      </c>
      <c r="D45" s="20" t="s">
        <v>191</v>
      </c>
      <c r="E45" s="104" t="s">
        <v>192</v>
      </c>
      <c r="F45" s="104" t="s">
        <v>79</v>
      </c>
      <c r="G45" s="12">
        <v>20</v>
      </c>
      <c r="H45" s="12">
        <v>20</v>
      </c>
      <c r="I45" s="88">
        <f t="shared" si="0"/>
        <v>1</v>
      </c>
      <c r="J45" s="22" t="s">
        <v>193</v>
      </c>
      <c r="K45" s="90">
        <f t="shared" si="1"/>
        <v>1</v>
      </c>
      <c r="L45" s="12">
        <v>20</v>
      </c>
      <c r="M45" s="12">
        <v>20</v>
      </c>
      <c r="N45" s="88">
        <f t="shared" si="2"/>
        <v>1</v>
      </c>
      <c r="O45" s="22"/>
      <c r="P45" s="90">
        <f t="shared" si="3"/>
        <v>1</v>
      </c>
      <c r="Q45" s="12">
        <v>2</v>
      </c>
      <c r="R45" s="12">
        <v>2</v>
      </c>
      <c r="S45" s="88">
        <f t="shared" si="4"/>
        <v>1</v>
      </c>
      <c r="T45" s="22"/>
      <c r="U45" s="90">
        <f t="shared" si="5"/>
        <v>1</v>
      </c>
      <c r="V45" s="12">
        <v>3</v>
      </c>
      <c r="W45" s="12">
        <v>3</v>
      </c>
      <c r="X45" s="88">
        <f t="shared" si="6"/>
        <v>1</v>
      </c>
      <c r="Y45" s="22"/>
      <c r="Z45" s="90">
        <f t="shared" si="10"/>
        <v>1</v>
      </c>
      <c r="AA45" s="43"/>
      <c r="AB45" s="43"/>
      <c r="AC45" s="43"/>
      <c r="AD45" s="43"/>
      <c r="AE45" s="43"/>
      <c r="AF45" s="43"/>
    </row>
    <row r="46" spans="1:32" ht="185.25" x14ac:dyDescent="0.25">
      <c r="A46" s="93" t="s">
        <v>236</v>
      </c>
      <c r="B46" s="93" t="s">
        <v>237</v>
      </c>
      <c r="C46" s="93" t="s">
        <v>238</v>
      </c>
      <c r="D46" s="93" t="s">
        <v>239</v>
      </c>
      <c r="E46" s="93" t="s">
        <v>240</v>
      </c>
      <c r="F46" s="48" t="s">
        <v>241</v>
      </c>
      <c r="G46" s="59">
        <v>2</v>
      </c>
      <c r="H46" s="59">
        <v>7</v>
      </c>
      <c r="I46" s="88">
        <f t="shared" si="0"/>
        <v>0.2857142857142857</v>
      </c>
      <c r="J46" s="47" t="s">
        <v>242</v>
      </c>
      <c r="K46" s="90">
        <f t="shared" si="1"/>
        <v>0.2857142857142857</v>
      </c>
      <c r="L46" s="60">
        <v>0</v>
      </c>
      <c r="M46" s="98">
        <v>0</v>
      </c>
      <c r="N46" s="88">
        <f t="shared" si="2"/>
        <v>0</v>
      </c>
      <c r="O46" s="61" t="s">
        <v>243</v>
      </c>
      <c r="P46" s="84">
        <f t="shared" si="3"/>
        <v>0.2857142857142857</v>
      </c>
      <c r="Q46" s="47">
        <v>0</v>
      </c>
      <c r="R46" s="62" t="s">
        <v>94</v>
      </c>
      <c r="S46" s="85">
        <f t="shared" si="4"/>
        <v>0</v>
      </c>
      <c r="T46" s="47" t="s">
        <v>243</v>
      </c>
      <c r="U46" s="84">
        <f t="shared" si="5"/>
        <v>0.2857142857142857</v>
      </c>
      <c r="V46" s="77">
        <v>8</v>
      </c>
      <c r="W46" s="63" t="s">
        <v>244</v>
      </c>
      <c r="X46" s="85">
        <f t="shared" si="6"/>
        <v>2.6666666666666665</v>
      </c>
      <c r="Y46" s="47" t="s">
        <v>245</v>
      </c>
      <c r="Z46" s="84">
        <f t="shared" si="10"/>
        <v>1</v>
      </c>
      <c r="AA46" s="43"/>
      <c r="AB46" s="43"/>
      <c r="AC46" s="43"/>
      <c r="AD46" s="43"/>
      <c r="AE46" s="43"/>
      <c r="AF46" s="43"/>
    </row>
    <row r="47" spans="1:32" ht="71.25" x14ac:dyDescent="0.25">
      <c r="A47" s="161" t="s">
        <v>246</v>
      </c>
      <c r="B47" s="162" t="s">
        <v>247</v>
      </c>
      <c r="C47" s="49" t="s">
        <v>248</v>
      </c>
      <c r="D47" s="161" t="s">
        <v>249</v>
      </c>
      <c r="E47" s="93" t="s">
        <v>250</v>
      </c>
      <c r="F47" s="93">
        <v>1</v>
      </c>
      <c r="G47" s="59">
        <v>1</v>
      </c>
      <c r="H47" s="59" t="s">
        <v>147</v>
      </c>
      <c r="I47" s="88">
        <f t="shared" si="0"/>
        <v>1</v>
      </c>
      <c r="J47" s="46"/>
      <c r="K47" s="90">
        <f t="shared" si="1"/>
        <v>1</v>
      </c>
      <c r="L47" s="60">
        <v>0</v>
      </c>
      <c r="M47" s="98">
        <v>0</v>
      </c>
      <c r="N47" s="88">
        <f t="shared" si="2"/>
        <v>0</v>
      </c>
      <c r="O47" s="91" t="s">
        <v>251</v>
      </c>
      <c r="P47" s="90">
        <f t="shared" si="3"/>
        <v>1</v>
      </c>
      <c r="Q47" s="46">
        <v>0</v>
      </c>
      <c r="R47" s="64" t="s">
        <v>94</v>
      </c>
      <c r="S47" s="88">
        <f t="shared" si="4"/>
        <v>0</v>
      </c>
      <c r="T47" s="47" t="s">
        <v>252</v>
      </c>
      <c r="U47" s="90">
        <f t="shared" si="5"/>
        <v>1</v>
      </c>
      <c r="V47" s="47">
        <v>0</v>
      </c>
      <c r="W47" s="62" t="s">
        <v>94</v>
      </c>
      <c r="X47" s="88">
        <f t="shared" si="6"/>
        <v>0</v>
      </c>
      <c r="Y47" s="46"/>
      <c r="Z47" s="90">
        <f t="shared" si="10"/>
        <v>1</v>
      </c>
      <c r="AA47" s="43"/>
      <c r="AB47" s="43"/>
      <c r="AC47" s="43"/>
      <c r="AD47" s="43"/>
      <c r="AE47" s="43"/>
      <c r="AF47" s="43"/>
    </row>
    <row r="48" spans="1:32" ht="409.6" x14ac:dyDescent="0.25">
      <c r="A48" s="161"/>
      <c r="B48" s="162"/>
      <c r="C48" s="103" t="s">
        <v>253</v>
      </c>
      <c r="D48" s="161"/>
      <c r="E48" s="93" t="s">
        <v>254</v>
      </c>
      <c r="F48" s="93">
        <v>40</v>
      </c>
      <c r="G48" s="59">
        <v>11</v>
      </c>
      <c r="H48" s="59">
        <v>11</v>
      </c>
      <c r="I48" s="88">
        <f t="shared" si="0"/>
        <v>1</v>
      </c>
      <c r="J48" s="46" t="s">
        <v>255</v>
      </c>
      <c r="K48" s="90">
        <f t="shared" si="1"/>
        <v>0.27500000000000002</v>
      </c>
      <c r="L48" s="60">
        <v>8</v>
      </c>
      <c r="M48" s="98">
        <v>8</v>
      </c>
      <c r="N48" s="88">
        <f t="shared" si="2"/>
        <v>1</v>
      </c>
      <c r="O48" s="69" t="s">
        <v>256</v>
      </c>
      <c r="P48" s="90">
        <f t="shared" si="3"/>
        <v>0.47499999999999998</v>
      </c>
      <c r="Q48" s="46">
        <v>10</v>
      </c>
      <c r="R48" s="64" t="s">
        <v>257</v>
      </c>
      <c r="S48" s="88">
        <f t="shared" si="4"/>
        <v>1</v>
      </c>
      <c r="T48" s="46" t="s">
        <v>258</v>
      </c>
      <c r="U48" s="90">
        <f t="shared" si="5"/>
        <v>0.72499999999999998</v>
      </c>
      <c r="V48" s="46">
        <v>7</v>
      </c>
      <c r="W48" s="64" t="s">
        <v>259</v>
      </c>
      <c r="X48" s="88">
        <f t="shared" si="6"/>
        <v>0.63636363636363635</v>
      </c>
      <c r="Y48" s="46" t="s">
        <v>260</v>
      </c>
      <c r="Z48" s="90">
        <f t="shared" si="10"/>
        <v>0.9</v>
      </c>
      <c r="AA48" s="43"/>
      <c r="AB48" s="43"/>
      <c r="AC48" s="43"/>
      <c r="AD48" s="43"/>
      <c r="AE48" s="43"/>
      <c r="AF48" s="43"/>
    </row>
    <row r="49" spans="1:32" ht="171" x14ac:dyDescent="0.25">
      <c r="A49" s="93" t="s">
        <v>246</v>
      </c>
      <c r="B49" s="93" t="s">
        <v>261</v>
      </c>
      <c r="C49" s="103" t="s">
        <v>262</v>
      </c>
      <c r="D49" s="49" t="s">
        <v>263</v>
      </c>
      <c r="E49" s="93" t="s">
        <v>263</v>
      </c>
      <c r="F49" s="93">
        <v>1</v>
      </c>
      <c r="G49" s="59">
        <v>1</v>
      </c>
      <c r="H49" s="59">
        <v>1</v>
      </c>
      <c r="I49" s="88">
        <f t="shared" si="0"/>
        <v>1</v>
      </c>
      <c r="J49" s="46"/>
      <c r="K49" s="90">
        <f t="shared" si="1"/>
        <v>1</v>
      </c>
      <c r="L49" s="65">
        <v>0</v>
      </c>
      <c r="M49" s="98">
        <v>0</v>
      </c>
      <c r="N49" s="88">
        <f t="shared" si="2"/>
        <v>0</v>
      </c>
      <c r="O49" s="95" t="s">
        <v>264</v>
      </c>
      <c r="P49" s="90">
        <f t="shared" si="3"/>
        <v>1</v>
      </c>
      <c r="Q49" s="46">
        <v>0</v>
      </c>
      <c r="R49" s="64" t="s">
        <v>94</v>
      </c>
      <c r="S49" s="88">
        <f t="shared" si="4"/>
        <v>0</v>
      </c>
      <c r="T49" s="46" t="s">
        <v>264</v>
      </c>
      <c r="U49" s="90">
        <f t="shared" si="5"/>
        <v>1</v>
      </c>
      <c r="V49" s="46">
        <v>0</v>
      </c>
      <c r="W49" s="64" t="s">
        <v>94</v>
      </c>
      <c r="X49" s="88">
        <f t="shared" si="6"/>
        <v>0</v>
      </c>
      <c r="Y49" s="46" t="s">
        <v>264</v>
      </c>
      <c r="Z49" s="90">
        <f t="shared" si="10"/>
        <v>1</v>
      </c>
      <c r="AA49" s="43"/>
      <c r="AB49" s="43"/>
      <c r="AC49" s="43"/>
      <c r="AD49" s="43"/>
      <c r="AE49" s="43"/>
      <c r="AF49" s="43"/>
    </row>
    <row r="50" spans="1:32" ht="128.25" x14ac:dyDescent="0.25">
      <c r="A50" s="93" t="s">
        <v>246</v>
      </c>
      <c r="B50" s="93" t="s">
        <v>265</v>
      </c>
      <c r="C50" s="103" t="s">
        <v>266</v>
      </c>
      <c r="D50" s="49" t="s">
        <v>263</v>
      </c>
      <c r="E50" s="93" t="s">
        <v>263</v>
      </c>
      <c r="F50" s="93">
        <v>1</v>
      </c>
      <c r="G50" s="59">
        <v>1</v>
      </c>
      <c r="H50" s="59">
        <v>1</v>
      </c>
      <c r="I50" s="88">
        <f t="shared" si="0"/>
        <v>1</v>
      </c>
      <c r="J50" s="46"/>
      <c r="K50" s="90">
        <f t="shared" si="1"/>
        <v>1</v>
      </c>
      <c r="L50" s="60">
        <v>0</v>
      </c>
      <c r="M50" s="98">
        <v>0</v>
      </c>
      <c r="N50" s="88">
        <f t="shared" si="2"/>
        <v>0</v>
      </c>
      <c r="O50" s="95" t="s">
        <v>264</v>
      </c>
      <c r="P50" s="90">
        <f t="shared" si="3"/>
        <v>1</v>
      </c>
      <c r="Q50" s="46">
        <v>0</v>
      </c>
      <c r="R50" s="64"/>
      <c r="S50" s="88">
        <f t="shared" si="4"/>
        <v>0</v>
      </c>
      <c r="T50" s="46" t="s">
        <v>264</v>
      </c>
      <c r="U50" s="90">
        <f t="shared" si="5"/>
        <v>1</v>
      </c>
      <c r="V50" s="46">
        <v>0</v>
      </c>
      <c r="W50" s="64" t="s">
        <v>94</v>
      </c>
      <c r="X50" s="88">
        <f t="shared" si="6"/>
        <v>0</v>
      </c>
      <c r="Y50" s="46" t="s">
        <v>267</v>
      </c>
      <c r="Z50" s="90">
        <f t="shared" si="10"/>
        <v>1</v>
      </c>
      <c r="AA50" s="43"/>
      <c r="AB50" s="43"/>
      <c r="AC50" s="43"/>
      <c r="AD50" s="43"/>
      <c r="AE50" s="43"/>
      <c r="AF50" s="43"/>
    </row>
    <row r="51" spans="1:32" ht="86.25" x14ac:dyDescent="0.25">
      <c r="A51" s="103" t="s">
        <v>246</v>
      </c>
      <c r="B51" s="50" t="s">
        <v>268</v>
      </c>
      <c r="C51" s="103" t="s">
        <v>269</v>
      </c>
      <c r="D51" s="103" t="s">
        <v>270</v>
      </c>
      <c r="E51" s="93" t="s">
        <v>271</v>
      </c>
      <c r="F51" s="93">
        <v>3</v>
      </c>
      <c r="G51" s="59">
        <v>1</v>
      </c>
      <c r="H51" s="59">
        <v>1</v>
      </c>
      <c r="I51" s="88">
        <f t="shared" si="0"/>
        <v>1</v>
      </c>
      <c r="J51" s="46" t="s">
        <v>272</v>
      </c>
      <c r="K51" s="90">
        <f t="shared" si="1"/>
        <v>0.33333333333333331</v>
      </c>
      <c r="L51" s="60">
        <v>1</v>
      </c>
      <c r="M51" s="98">
        <v>1</v>
      </c>
      <c r="N51" s="88">
        <f t="shared" si="2"/>
        <v>1</v>
      </c>
      <c r="O51" s="99" t="s">
        <v>273</v>
      </c>
      <c r="P51" s="90">
        <f t="shared" si="3"/>
        <v>0.66666666666666663</v>
      </c>
      <c r="Q51" s="46">
        <v>0</v>
      </c>
      <c r="R51" s="64" t="s">
        <v>94</v>
      </c>
      <c r="S51" s="88">
        <f t="shared" si="4"/>
        <v>0</v>
      </c>
      <c r="T51" s="46" t="s">
        <v>274</v>
      </c>
      <c r="U51" s="90">
        <f t="shared" si="5"/>
        <v>0.66666666666666663</v>
      </c>
      <c r="V51" s="46">
        <v>1</v>
      </c>
      <c r="W51" s="64" t="s">
        <v>147</v>
      </c>
      <c r="X51" s="88">
        <f t="shared" si="6"/>
        <v>1</v>
      </c>
      <c r="Y51" s="46" t="s">
        <v>275</v>
      </c>
      <c r="Z51" s="90">
        <f t="shared" si="10"/>
        <v>1</v>
      </c>
      <c r="AA51" s="43"/>
      <c r="AB51" s="43"/>
      <c r="AC51" s="43"/>
      <c r="AD51" s="43"/>
      <c r="AE51" s="43"/>
      <c r="AF51" s="43"/>
    </row>
    <row r="52" spans="1:32" ht="72" x14ac:dyDescent="0.25">
      <c r="A52" s="103" t="s">
        <v>246</v>
      </c>
      <c r="B52" s="50" t="s">
        <v>276</v>
      </c>
      <c r="C52" s="103" t="s">
        <v>277</v>
      </c>
      <c r="D52" s="103" t="s">
        <v>278</v>
      </c>
      <c r="E52" s="93" t="s">
        <v>263</v>
      </c>
      <c r="F52" s="93">
        <v>1</v>
      </c>
      <c r="G52" s="59">
        <v>1</v>
      </c>
      <c r="H52" s="59">
        <v>1</v>
      </c>
      <c r="I52" s="88">
        <f t="shared" si="0"/>
        <v>1</v>
      </c>
      <c r="J52" s="46"/>
      <c r="K52" s="90">
        <f t="shared" si="1"/>
        <v>1</v>
      </c>
      <c r="L52" s="60">
        <v>0</v>
      </c>
      <c r="M52" s="98"/>
      <c r="N52" s="88">
        <f t="shared" si="2"/>
        <v>0</v>
      </c>
      <c r="O52" s="99" t="s">
        <v>279</v>
      </c>
      <c r="P52" s="90">
        <f t="shared" si="3"/>
        <v>1</v>
      </c>
      <c r="Q52" s="46">
        <v>0</v>
      </c>
      <c r="R52" s="64"/>
      <c r="S52" s="88">
        <f t="shared" si="4"/>
        <v>0</v>
      </c>
      <c r="T52" s="46" t="s">
        <v>279</v>
      </c>
      <c r="U52" s="90">
        <f t="shared" si="5"/>
        <v>1</v>
      </c>
      <c r="V52" s="46">
        <v>0</v>
      </c>
      <c r="W52" s="64" t="s">
        <v>94</v>
      </c>
      <c r="X52" s="88">
        <f t="shared" si="6"/>
        <v>0</v>
      </c>
      <c r="Y52" s="46" t="s">
        <v>279</v>
      </c>
      <c r="Z52" s="90">
        <f t="shared" si="10"/>
        <v>1</v>
      </c>
      <c r="AA52" s="43"/>
      <c r="AB52" s="43"/>
      <c r="AC52" s="43"/>
      <c r="AD52" s="43"/>
      <c r="AE52" s="43"/>
      <c r="AF52" s="43"/>
    </row>
    <row r="53" spans="1:32" ht="86.25" x14ac:dyDescent="0.25">
      <c r="A53" s="103" t="s">
        <v>246</v>
      </c>
      <c r="B53" s="50" t="s">
        <v>280</v>
      </c>
      <c r="C53" s="103" t="s">
        <v>281</v>
      </c>
      <c r="D53" s="103" t="s">
        <v>282</v>
      </c>
      <c r="E53" s="93" t="s">
        <v>283</v>
      </c>
      <c r="F53" s="93">
        <v>2</v>
      </c>
      <c r="G53" s="59">
        <v>1</v>
      </c>
      <c r="H53" s="59">
        <v>1</v>
      </c>
      <c r="I53" s="88">
        <f t="shared" si="0"/>
        <v>1</v>
      </c>
      <c r="J53" s="46"/>
      <c r="K53" s="90">
        <f t="shared" si="1"/>
        <v>0.5</v>
      </c>
      <c r="L53" s="60">
        <v>0</v>
      </c>
      <c r="M53" s="98">
        <v>0</v>
      </c>
      <c r="N53" s="88">
        <f t="shared" si="2"/>
        <v>0</v>
      </c>
      <c r="O53" s="99" t="s">
        <v>284</v>
      </c>
      <c r="P53" s="90">
        <f t="shared" si="3"/>
        <v>0.5</v>
      </c>
      <c r="Q53" s="46">
        <v>1</v>
      </c>
      <c r="R53" s="64" t="s">
        <v>147</v>
      </c>
      <c r="S53" s="88">
        <f t="shared" si="4"/>
        <v>1</v>
      </c>
      <c r="T53" s="46" t="s">
        <v>285</v>
      </c>
      <c r="U53" s="90">
        <f t="shared" si="5"/>
        <v>1</v>
      </c>
      <c r="V53" s="46">
        <v>0</v>
      </c>
      <c r="W53" s="64" t="s">
        <v>94</v>
      </c>
      <c r="X53" s="88">
        <f t="shared" si="6"/>
        <v>0</v>
      </c>
      <c r="Y53" s="46"/>
      <c r="Z53" s="90">
        <f t="shared" si="10"/>
        <v>1</v>
      </c>
      <c r="AA53" s="43"/>
      <c r="AB53" s="43"/>
      <c r="AC53" s="43"/>
      <c r="AD53" s="43"/>
      <c r="AE53" s="43"/>
      <c r="AF53" s="43"/>
    </row>
    <row r="54" spans="1:32" ht="100.5" x14ac:dyDescent="0.25">
      <c r="A54" s="103" t="s">
        <v>246</v>
      </c>
      <c r="B54" s="50" t="s">
        <v>286</v>
      </c>
      <c r="C54" s="103" t="s">
        <v>287</v>
      </c>
      <c r="D54" s="103" t="s">
        <v>282</v>
      </c>
      <c r="E54" s="93" t="s">
        <v>283</v>
      </c>
      <c r="F54" s="93">
        <v>2</v>
      </c>
      <c r="G54" s="59">
        <v>1</v>
      </c>
      <c r="H54" s="59">
        <v>1</v>
      </c>
      <c r="I54" s="88">
        <f t="shared" si="0"/>
        <v>1</v>
      </c>
      <c r="J54" s="46"/>
      <c r="K54" s="90">
        <f t="shared" si="1"/>
        <v>0.5</v>
      </c>
      <c r="L54" s="60">
        <v>0</v>
      </c>
      <c r="M54" s="98">
        <v>0</v>
      </c>
      <c r="N54" s="88">
        <f t="shared" si="2"/>
        <v>0</v>
      </c>
      <c r="O54" s="99" t="s">
        <v>288</v>
      </c>
      <c r="P54" s="90">
        <f t="shared" si="3"/>
        <v>0.5</v>
      </c>
      <c r="Q54" s="46">
        <v>1</v>
      </c>
      <c r="R54" s="64" t="s">
        <v>147</v>
      </c>
      <c r="S54" s="88">
        <f t="shared" si="4"/>
        <v>1</v>
      </c>
      <c r="T54" s="46" t="s">
        <v>289</v>
      </c>
      <c r="U54" s="90">
        <f t="shared" si="5"/>
        <v>1</v>
      </c>
      <c r="V54" s="46">
        <v>0</v>
      </c>
      <c r="W54" s="64" t="s">
        <v>94</v>
      </c>
      <c r="X54" s="88">
        <f t="shared" si="6"/>
        <v>0</v>
      </c>
      <c r="Y54" s="46"/>
      <c r="Z54" s="90">
        <f t="shared" si="10"/>
        <v>1</v>
      </c>
      <c r="AA54" s="43"/>
      <c r="AB54" s="43"/>
      <c r="AC54" s="43"/>
      <c r="AD54" s="43"/>
      <c r="AE54" s="43"/>
      <c r="AF54" s="43"/>
    </row>
    <row r="55" spans="1:32" ht="214.5" x14ac:dyDescent="0.25">
      <c r="A55" s="103" t="s">
        <v>246</v>
      </c>
      <c r="B55" s="50" t="s">
        <v>290</v>
      </c>
      <c r="C55" s="103" t="s">
        <v>291</v>
      </c>
      <c r="D55" s="103" t="s">
        <v>292</v>
      </c>
      <c r="E55" s="93" t="s">
        <v>293</v>
      </c>
      <c r="F55" s="93">
        <v>4</v>
      </c>
      <c r="G55" s="59">
        <v>1</v>
      </c>
      <c r="H55" s="59">
        <v>1</v>
      </c>
      <c r="I55" s="88">
        <f t="shared" si="0"/>
        <v>1</v>
      </c>
      <c r="J55" s="46" t="s">
        <v>294</v>
      </c>
      <c r="K55" s="90">
        <f t="shared" si="1"/>
        <v>0.25</v>
      </c>
      <c r="L55" s="60">
        <v>1</v>
      </c>
      <c r="M55" s="98">
        <v>1</v>
      </c>
      <c r="N55" s="88">
        <f t="shared" si="2"/>
        <v>1</v>
      </c>
      <c r="O55" s="91" t="s">
        <v>295</v>
      </c>
      <c r="P55" s="90">
        <f t="shared" si="3"/>
        <v>0.5</v>
      </c>
      <c r="Q55" s="46">
        <v>1</v>
      </c>
      <c r="R55" s="64" t="s">
        <v>147</v>
      </c>
      <c r="S55" s="88">
        <f t="shared" si="4"/>
        <v>1</v>
      </c>
      <c r="T55" s="46" t="s">
        <v>296</v>
      </c>
      <c r="U55" s="90">
        <f t="shared" si="5"/>
        <v>0.75</v>
      </c>
      <c r="V55" s="46">
        <v>1</v>
      </c>
      <c r="W55" s="66" t="s">
        <v>147</v>
      </c>
      <c r="X55" s="88">
        <v>1</v>
      </c>
      <c r="Y55" s="67" t="s">
        <v>297</v>
      </c>
      <c r="Z55" s="90">
        <f t="shared" si="10"/>
        <v>1</v>
      </c>
      <c r="AA55" s="43"/>
      <c r="AB55" s="43"/>
      <c r="AC55" s="43"/>
      <c r="AD55" s="43"/>
      <c r="AE55" s="43"/>
      <c r="AF55" s="43"/>
    </row>
    <row r="56" spans="1:32" ht="129" x14ac:dyDescent="0.25">
      <c r="A56" s="103" t="s">
        <v>246</v>
      </c>
      <c r="B56" s="50" t="s">
        <v>298</v>
      </c>
      <c r="C56" s="103" t="s">
        <v>299</v>
      </c>
      <c r="D56" s="103" t="s">
        <v>300</v>
      </c>
      <c r="E56" s="93" t="s">
        <v>301</v>
      </c>
      <c r="F56" s="93">
        <v>2</v>
      </c>
      <c r="G56" s="59">
        <v>1</v>
      </c>
      <c r="H56" s="59">
        <v>1</v>
      </c>
      <c r="I56" s="88">
        <f t="shared" si="0"/>
        <v>1</v>
      </c>
      <c r="J56" s="46" t="s">
        <v>302</v>
      </c>
      <c r="K56" s="90">
        <f t="shared" si="1"/>
        <v>0.5</v>
      </c>
      <c r="L56" s="60">
        <v>0</v>
      </c>
      <c r="M56" s="98">
        <v>0</v>
      </c>
      <c r="N56" s="88">
        <f t="shared" si="2"/>
        <v>0</v>
      </c>
      <c r="O56" s="91" t="s">
        <v>303</v>
      </c>
      <c r="P56" s="90">
        <f t="shared" si="3"/>
        <v>0.5</v>
      </c>
      <c r="Q56" s="46">
        <v>1</v>
      </c>
      <c r="R56" s="64" t="s">
        <v>147</v>
      </c>
      <c r="S56" s="88">
        <f t="shared" si="4"/>
        <v>1</v>
      </c>
      <c r="T56" s="46" t="s">
        <v>304</v>
      </c>
      <c r="U56" s="90">
        <f t="shared" si="5"/>
        <v>1</v>
      </c>
      <c r="V56" s="46">
        <v>0</v>
      </c>
      <c r="W56" s="64" t="s">
        <v>94</v>
      </c>
      <c r="X56" s="88">
        <f t="shared" si="6"/>
        <v>0</v>
      </c>
      <c r="Y56" s="46"/>
      <c r="Z56" s="90">
        <f t="shared" si="10"/>
        <v>1</v>
      </c>
      <c r="AA56" s="43"/>
      <c r="AB56" s="43"/>
      <c r="AC56" s="43"/>
      <c r="AD56" s="43"/>
      <c r="AE56" s="43"/>
      <c r="AF56" s="43"/>
    </row>
    <row r="57" spans="1:32" ht="157.5" x14ac:dyDescent="0.25">
      <c r="A57" s="103" t="s">
        <v>246</v>
      </c>
      <c r="B57" s="50" t="s">
        <v>305</v>
      </c>
      <c r="C57" s="103" t="s">
        <v>306</v>
      </c>
      <c r="D57" s="103" t="s">
        <v>307</v>
      </c>
      <c r="E57" s="93" t="s">
        <v>308</v>
      </c>
      <c r="F57" s="93">
        <v>3</v>
      </c>
      <c r="G57" s="59">
        <v>1</v>
      </c>
      <c r="H57" s="59">
        <v>1</v>
      </c>
      <c r="I57" s="88">
        <f t="shared" si="0"/>
        <v>1</v>
      </c>
      <c r="J57" s="46" t="s">
        <v>309</v>
      </c>
      <c r="K57" s="90"/>
      <c r="L57" s="68">
        <v>1</v>
      </c>
      <c r="M57" s="98">
        <v>1</v>
      </c>
      <c r="N57" s="88">
        <f t="shared" si="2"/>
        <v>1</v>
      </c>
      <c r="O57" s="91" t="s">
        <v>310</v>
      </c>
      <c r="P57" s="90">
        <f t="shared" si="3"/>
        <v>0.66666666666666663</v>
      </c>
      <c r="Q57" s="46">
        <v>1</v>
      </c>
      <c r="R57" s="64" t="s">
        <v>147</v>
      </c>
      <c r="S57" s="88">
        <f t="shared" si="4"/>
        <v>1</v>
      </c>
      <c r="T57" s="46" t="s">
        <v>311</v>
      </c>
      <c r="U57" s="90">
        <f t="shared" si="5"/>
        <v>1</v>
      </c>
      <c r="V57" s="46">
        <v>0</v>
      </c>
      <c r="W57" s="64" t="s">
        <v>94</v>
      </c>
      <c r="X57" s="88">
        <f t="shared" si="6"/>
        <v>0</v>
      </c>
      <c r="Y57" s="46"/>
      <c r="Z57" s="90">
        <f t="shared" si="10"/>
        <v>1</v>
      </c>
      <c r="AA57" s="43"/>
      <c r="AB57" s="43"/>
      <c r="AC57" s="43"/>
      <c r="AD57" s="43"/>
      <c r="AE57" s="43"/>
      <c r="AF57" s="43"/>
    </row>
    <row r="58" spans="1:32" ht="129" x14ac:dyDescent="0.25">
      <c r="A58" s="103" t="s">
        <v>246</v>
      </c>
      <c r="B58" s="103" t="s">
        <v>312</v>
      </c>
      <c r="C58" s="103" t="s">
        <v>313</v>
      </c>
      <c r="D58" s="103" t="s">
        <v>314</v>
      </c>
      <c r="E58" s="93" t="s">
        <v>53</v>
      </c>
      <c r="F58" s="93">
        <v>4</v>
      </c>
      <c r="G58" s="59">
        <v>0</v>
      </c>
      <c r="H58" s="59">
        <v>1</v>
      </c>
      <c r="I58" s="88">
        <f t="shared" si="0"/>
        <v>0</v>
      </c>
      <c r="J58" s="46" t="s">
        <v>315</v>
      </c>
      <c r="K58" s="90">
        <f t="shared" si="1"/>
        <v>0</v>
      </c>
      <c r="L58" s="60">
        <v>1</v>
      </c>
      <c r="M58" s="98">
        <v>1</v>
      </c>
      <c r="N58" s="88">
        <f t="shared" si="2"/>
        <v>1</v>
      </c>
      <c r="O58" s="91" t="s">
        <v>316</v>
      </c>
      <c r="P58" s="90">
        <f t="shared" si="3"/>
        <v>0.25</v>
      </c>
      <c r="Q58" s="46">
        <v>0</v>
      </c>
      <c r="R58" s="64" t="s">
        <v>147</v>
      </c>
      <c r="S58" s="88">
        <f t="shared" si="4"/>
        <v>0</v>
      </c>
      <c r="T58" s="47" t="s">
        <v>317</v>
      </c>
      <c r="U58" s="90">
        <f t="shared" si="5"/>
        <v>0.25</v>
      </c>
      <c r="V58" s="46">
        <v>3</v>
      </c>
      <c r="W58" s="64" t="s">
        <v>244</v>
      </c>
      <c r="X58" s="88">
        <f t="shared" si="6"/>
        <v>1</v>
      </c>
      <c r="Y58" s="46" t="s">
        <v>318</v>
      </c>
      <c r="Z58" s="90">
        <f t="shared" si="10"/>
        <v>1</v>
      </c>
      <c r="AA58" s="43"/>
      <c r="AB58" s="43"/>
      <c r="AC58" s="43"/>
      <c r="AD58" s="43"/>
      <c r="AE58" s="43"/>
      <c r="AF58" s="43"/>
    </row>
    <row r="59" spans="1:32" ht="114.75" x14ac:dyDescent="0.25">
      <c r="A59" s="103" t="s">
        <v>246</v>
      </c>
      <c r="B59" s="103" t="s">
        <v>319</v>
      </c>
      <c r="C59" s="103" t="s">
        <v>320</v>
      </c>
      <c r="D59" s="103" t="s">
        <v>321</v>
      </c>
      <c r="E59" s="93" t="s">
        <v>322</v>
      </c>
      <c r="F59" s="93">
        <v>5</v>
      </c>
      <c r="G59" s="59">
        <v>2</v>
      </c>
      <c r="H59" s="59">
        <v>2</v>
      </c>
      <c r="I59" s="88">
        <f t="shared" si="0"/>
        <v>1</v>
      </c>
      <c r="J59" s="46" t="s">
        <v>323</v>
      </c>
      <c r="K59" s="90">
        <f t="shared" si="1"/>
        <v>0.4</v>
      </c>
      <c r="L59" s="60">
        <v>1</v>
      </c>
      <c r="M59" s="98">
        <v>1</v>
      </c>
      <c r="N59" s="88">
        <f t="shared" si="2"/>
        <v>1</v>
      </c>
      <c r="O59" s="69" t="s">
        <v>324</v>
      </c>
      <c r="P59" s="90">
        <f t="shared" si="3"/>
        <v>0.6</v>
      </c>
      <c r="Q59" s="46">
        <v>0</v>
      </c>
      <c r="R59" s="64" t="s">
        <v>94</v>
      </c>
      <c r="S59" s="88">
        <f t="shared" si="4"/>
        <v>0</v>
      </c>
      <c r="T59" s="46"/>
      <c r="U59" s="90">
        <f t="shared" si="5"/>
        <v>0.6</v>
      </c>
      <c r="V59" s="46">
        <v>2</v>
      </c>
      <c r="W59" s="64" t="s">
        <v>325</v>
      </c>
      <c r="X59" s="88">
        <f t="shared" si="6"/>
        <v>1</v>
      </c>
      <c r="Y59" s="46" t="s">
        <v>326</v>
      </c>
      <c r="Z59" s="90">
        <f t="shared" si="10"/>
        <v>1</v>
      </c>
      <c r="AA59" s="43"/>
      <c r="AB59" s="43"/>
      <c r="AC59" s="43"/>
      <c r="AD59" s="43"/>
      <c r="AE59" s="43"/>
      <c r="AF59" s="43"/>
    </row>
    <row r="60" spans="1:32" ht="214.5" x14ac:dyDescent="0.25">
      <c r="A60" s="103" t="s">
        <v>246</v>
      </c>
      <c r="B60" s="103" t="s">
        <v>327</v>
      </c>
      <c r="C60" s="103" t="s">
        <v>328</v>
      </c>
      <c r="D60" s="103" t="s">
        <v>329</v>
      </c>
      <c r="E60" s="93" t="s">
        <v>330</v>
      </c>
      <c r="F60" s="93">
        <v>9</v>
      </c>
      <c r="G60" s="59">
        <v>4</v>
      </c>
      <c r="H60" s="59">
        <v>4</v>
      </c>
      <c r="I60" s="88">
        <f t="shared" si="0"/>
        <v>1</v>
      </c>
      <c r="J60" s="46" t="s">
        <v>331</v>
      </c>
      <c r="K60" s="90">
        <f t="shared" si="1"/>
        <v>0.44444444444444442</v>
      </c>
      <c r="L60" s="60">
        <v>3</v>
      </c>
      <c r="M60" s="98">
        <v>3</v>
      </c>
      <c r="N60" s="88">
        <f t="shared" si="2"/>
        <v>1</v>
      </c>
      <c r="O60" s="91" t="s">
        <v>332</v>
      </c>
      <c r="P60" s="90">
        <f t="shared" si="3"/>
        <v>0.77777777777777779</v>
      </c>
      <c r="Q60" s="46">
        <v>2</v>
      </c>
      <c r="R60" s="64" t="s">
        <v>325</v>
      </c>
      <c r="S60" s="88">
        <f t="shared" si="4"/>
        <v>1</v>
      </c>
      <c r="T60" s="46" t="s">
        <v>333</v>
      </c>
      <c r="U60" s="90">
        <f t="shared" si="5"/>
        <v>1</v>
      </c>
      <c r="V60" s="46">
        <v>0</v>
      </c>
      <c r="W60" s="64" t="s">
        <v>94</v>
      </c>
      <c r="X60" s="88">
        <f t="shared" si="6"/>
        <v>0</v>
      </c>
      <c r="Y60" s="46"/>
      <c r="Z60" s="90">
        <f t="shared" si="10"/>
        <v>1</v>
      </c>
      <c r="AA60" s="43"/>
      <c r="AB60" s="43"/>
      <c r="AC60" s="43"/>
      <c r="AD60" s="43"/>
      <c r="AE60" s="43"/>
      <c r="AF60" s="43"/>
    </row>
    <row r="61" spans="1:32" ht="300" x14ac:dyDescent="0.25">
      <c r="A61" s="103" t="s">
        <v>246</v>
      </c>
      <c r="B61" s="103" t="s">
        <v>334</v>
      </c>
      <c r="C61" s="51" t="s">
        <v>335</v>
      </c>
      <c r="D61" s="103" t="s">
        <v>336</v>
      </c>
      <c r="E61" s="93" t="s">
        <v>337</v>
      </c>
      <c r="F61" s="93" t="s">
        <v>241</v>
      </c>
      <c r="G61" s="59">
        <v>83</v>
      </c>
      <c r="H61" s="59">
        <v>83</v>
      </c>
      <c r="I61" s="88">
        <f t="shared" si="0"/>
        <v>1</v>
      </c>
      <c r="J61" s="46" t="s">
        <v>338</v>
      </c>
      <c r="K61" s="90">
        <f t="shared" si="1"/>
        <v>1</v>
      </c>
      <c r="L61" s="60">
        <v>177</v>
      </c>
      <c r="M61" s="98">
        <v>177</v>
      </c>
      <c r="N61" s="88">
        <f t="shared" si="2"/>
        <v>1</v>
      </c>
      <c r="O61" s="69" t="s">
        <v>339</v>
      </c>
      <c r="P61" s="90">
        <f t="shared" si="3"/>
        <v>1</v>
      </c>
      <c r="Q61" s="46">
        <v>25</v>
      </c>
      <c r="R61" s="64" t="s">
        <v>340</v>
      </c>
      <c r="S61" s="88">
        <f t="shared" si="4"/>
        <v>1</v>
      </c>
      <c r="T61" s="47" t="s">
        <v>341</v>
      </c>
      <c r="U61" s="90">
        <f t="shared" si="5"/>
        <v>1</v>
      </c>
      <c r="V61" s="46">
        <v>10</v>
      </c>
      <c r="W61" s="64" t="s">
        <v>257</v>
      </c>
      <c r="X61" s="88">
        <f t="shared" si="6"/>
        <v>1</v>
      </c>
      <c r="Y61" s="46" t="s">
        <v>342</v>
      </c>
      <c r="Z61" s="90">
        <f t="shared" si="10"/>
        <v>1</v>
      </c>
    </row>
    <row r="62" spans="1:32" ht="71.25" x14ac:dyDescent="0.25">
      <c r="A62" s="93" t="s">
        <v>343</v>
      </c>
      <c r="B62" s="161" t="s">
        <v>344</v>
      </c>
      <c r="C62" s="51" t="s">
        <v>345</v>
      </c>
      <c r="D62" s="51" t="s">
        <v>346</v>
      </c>
      <c r="E62" s="51" t="s">
        <v>347</v>
      </c>
      <c r="F62" s="103" t="s">
        <v>348</v>
      </c>
      <c r="G62" s="91">
        <v>0</v>
      </c>
      <c r="H62" s="52">
        <v>0</v>
      </c>
      <c r="I62" s="88">
        <f>IFERROR((G62/H62),0)</f>
        <v>0</v>
      </c>
      <c r="J62" s="91"/>
      <c r="K62" s="90">
        <f>IFERROR(IF(F62="Según demanda",#REF!/H62,#REF!/F62),0)</f>
        <v>0</v>
      </c>
      <c r="L62" s="96">
        <v>6</v>
      </c>
      <c r="M62" s="96">
        <v>6</v>
      </c>
      <c r="N62" s="88">
        <f>IFERROR((L62/M62),0)</f>
        <v>1</v>
      </c>
      <c r="O62" s="78"/>
      <c r="P62" s="90">
        <f>IFERROR(IF(F62="Según demanda",(L62+#REF!)/(H62+#REF!),(L62+#REF!)/F62),0)</f>
        <v>0</v>
      </c>
      <c r="Q62" s="97">
        <v>0</v>
      </c>
      <c r="R62" s="70" t="s">
        <v>94</v>
      </c>
      <c r="S62" s="88">
        <f t="shared" si="4"/>
        <v>0</v>
      </c>
      <c r="T62" s="46"/>
      <c r="U62" s="90">
        <f>IFERROR(IF(F62="Según demanda",(Q62+L62+#REF!)/(H62+#REF!+R62),(Q62+L62+#REF!)/F62),0)</f>
        <v>0</v>
      </c>
      <c r="V62" s="86">
        <v>1</v>
      </c>
      <c r="W62" s="87" t="s">
        <v>147</v>
      </c>
      <c r="X62" s="88">
        <f t="shared" si="6"/>
        <v>1</v>
      </c>
      <c r="Y62" s="46"/>
      <c r="Z62" s="90">
        <f>IFERROR(IF(F62="Según demanda",(V62+Q62+L62+#REF!)/(H62+#REF!+R62+W62),(V62+Q62+L62+#REF!)/F62),0)</f>
        <v>0</v>
      </c>
    </row>
    <row r="63" spans="1:32" ht="42.75" x14ac:dyDescent="0.25">
      <c r="A63" s="93" t="s">
        <v>349</v>
      </c>
      <c r="B63" s="161"/>
      <c r="C63" s="51" t="s">
        <v>350</v>
      </c>
      <c r="D63" s="51" t="s">
        <v>351</v>
      </c>
      <c r="E63" s="53" t="s">
        <v>352</v>
      </c>
      <c r="F63" s="103" t="s">
        <v>348</v>
      </c>
      <c r="G63" s="93">
        <v>0</v>
      </c>
      <c r="H63" s="54">
        <v>0</v>
      </c>
      <c r="I63" s="83">
        <f t="shared" ref="I63:I118" si="11">IFERROR((G63/H63),0)</f>
        <v>0</v>
      </c>
      <c r="J63" s="93"/>
      <c r="K63" s="90">
        <f>IFERROR(IF(F63="Según demanda",#REF!/H63,#REF!/F63),0)</f>
        <v>0</v>
      </c>
      <c r="L63" s="74">
        <v>6</v>
      </c>
      <c r="M63" s="74">
        <v>6</v>
      </c>
      <c r="N63" s="83">
        <f t="shared" ref="N63:N118" si="12">IFERROR((L63/M63),0)</f>
        <v>1</v>
      </c>
      <c r="O63" s="103"/>
      <c r="P63" s="90">
        <f>IFERROR(IF(F63="Según demanda",(L63+#REF!)/(H63+#REF!),(L63+#REF!)/F63),0)</f>
        <v>0</v>
      </c>
      <c r="Q63" s="79">
        <v>0</v>
      </c>
      <c r="R63" s="71" t="s">
        <v>94</v>
      </c>
      <c r="S63" s="83">
        <f t="shared" si="4"/>
        <v>0</v>
      </c>
      <c r="T63" s="72"/>
      <c r="U63" s="90">
        <f>IFERROR(IF(F63="Según demanda",(Q63+L63+G63)/(H63+M62+R63),(Q63+L63+G63)/F63),0)</f>
        <v>1</v>
      </c>
      <c r="V63" s="6">
        <v>1</v>
      </c>
      <c r="W63" s="73" t="s">
        <v>147</v>
      </c>
      <c r="X63" s="83">
        <f t="shared" si="6"/>
        <v>1</v>
      </c>
      <c r="Y63" s="72"/>
      <c r="Z63" s="90">
        <f>IFERROR(IF(F63="Según demanda",(V63+Q63+L63+G63)/(H63+M62+R63+W63),(V63+Q63+L63+G63)/F63),0)</f>
        <v>1</v>
      </c>
    </row>
    <row r="64" spans="1:32" ht="57" x14ac:dyDescent="0.25">
      <c r="A64" s="93" t="s">
        <v>353</v>
      </c>
      <c r="B64" s="161"/>
      <c r="C64" s="51" t="s">
        <v>354</v>
      </c>
      <c r="D64" s="51" t="s">
        <v>355</v>
      </c>
      <c r="E64" s="53" t="s">
        <v>356</v>
      </c>
      <c r="F64" s="93">
        <v>2</v>
      </c>
      <c r="G64" s="93">
        <v>0</v>
      </c>
      <c r="H64" s="54">
        <v>0</v>
      </c>
      <c r="I64" s="83">
        <f t="shared" si="11"/>
        <v>0</v>
      </c>
      <c r="J64" s="93" t="s">
        <v>357</v>
      </c>
      <c r="K64" s="90">
        <f t="shared" ref="K64:K118" si="13">IFERROR(IF(F64="Según demanda",G64/H64,G64/F64),0)</f>
        <v>0</v>
      </c>
      <c r="L64" s="74">
        <v>1</v>
      </c>
      <c r="M64" s="74">
        <v>1</v>
      </c>
      <c r="N64" s="83">
        <f t="shared" si="12"/>
        <v>1</v>
      </c>
      <c r="O64" s="93"/>
      <c r="P64" s="90">
        <f t="shared" ref="P64:P118" si="14">IFERROR(IF(F64="Según demanda",(L64+G64)/(H64+M64),(L64+G64)/F64),0)</f>
        <v>0.5</v>
      </c>
      <c r="Q64" s="79">
        <v>0</v>
      </c>
      <c r="R64" s="75">
        <v>0</v>
      </c>
      <c r="S64" s="83">
        <f t="shared" si="4"/>
        <v>0</v>
      </c>
      <c r="T64" s="72"/>
      <c r="U64" s="90">
        <f>IFERROR(IF(F64="Según demanda",(Q64+L64+G64)/(H64+M64+R64),(Q64+L64+G64)/F64),0)</f>
        <v>0.5</v>
      </c>
      <c r="V64" s="6">
        <v>91</v>
      </c>
      <c r="W64" s="73" t="s">
        <v>358</v>
      </c>
      <c r="X64" s="83">
        <f t="shared" si="6"/>
        <v>1</v>
      </c>
      <c r="Y64" s="93" t="s">
        <v>357</v>
      </c>
      <c r="Z64" s="90">
        <v>1</v>
      </c>
    </row>
    <row r="65" spans="1:26" ht="72" x14ac:dyDescent="0.25">
      <c r="A65" s="93" t="s">
        <v>359</v>
      </c>
      <c r="B65" s="161" t="s">
        <v>360</v>
      </c>
      <c r="C65" s="51" t="s">
        <v>361</v>
      </c>
      <c r="D65" s="51" t="s">
        <v>362</v>
      </c>
      <c r="E65" s="53" t="s">
        <v>363</v>
      </c>
      <c r="F65" s="103"/>
      <c r="G65" s="93">
        <v>1</v>
      </c>
      <c r="H65" s="54">
        <v>1</v>
      </c>
      <c r="I65" s="83">
        <f t="shared" si="11"/>
        <v>1</v>
      </c>
      <c r="J65" s="93" t="s">
        <v>364</v>
      </c>
      <c r="K65" s="90">
        <f t="shared" si="13"/>
        <v>0</v>
      </c>
      <c r="L65" s="74">
        <v>1</v>
      </c>
      <c r="M65" s="74">
        <v>1</v>
      </c>
      <c r="N65" s="83">
        <f t="shared" si="12"/>
        <v>1</v>
      </c>
      <c r="O65" s="93"/>
      <c r="P65" s="90">
        <f t="shared" si="14"/>
        <v>0</v>
      </c>
      <c r="Q65" s="79">
        <v>1</v>
      </c>
      <c r="R65" s="71" t="s">
        <v>147</v>
      </c>
      <c r="S65" s="83">
        <v>1</v>
      </c>
      <c r="T65" s="72" t="s">
        <v>365</v>
      </c>
      <c r="U65" s="90">
        <f t="shared" ref="U65:U70" si="15">IFERROR(IF(F65="Según demanda",(Q65+L65+G65)/(H65+M65+R65),(Q65+L65+G65)/F65),0)</f>
        <v>0</v>
      </c>
      <c r="V65" s="6">
        <v>1</v>
      </c>
      <c r="W65" s="73" t="s">
        <v>147</v>
      </c>
      <c r="X65" s="83">
        <f t="shared" si="6"/>
        <v>1</v>
      </c>
      <c r="Y65" s="72" t="s">
        <v>366</v>
      </c>
      <c r="Z65" s="90">
        <f t="shared" ref="Z65:Z70" si="16">IFERROR(IF(F65="Según demanda",(V65+Q65+L65+G65)/(H65+M65+R65+W65),(V65+Q65+L65+G65)/F65),0)</f>
        <v>0</v>
      </c>
    </row>
    <row r="66" spans="1:26" ht="57.75" x14ac:dyDescent="0.25">
      <c r="A66" s="93" t="s">
        <v>367</v>
      </c>
      <c r="B66" s="161"/>
      <c r="C66" s="51" t="s">
        <v>368</v>
      </c>
      <c r="D66" s="51" t="s">
        <v>369</v>
      </c>
      <c r="E66" s="51" t="s">
        <v>369</v>
      </c>
      <c r="F66" s="103" t="s">
        <v>348</v>
      </c>
      <c r="G66" s="93">
        <v>529</v>
      </c>
      <c r="H66" s="54">
        <v>529</v>
      </c>
      <c r="I66" s="83">
        <f t="shared" si="11"/>
        <v>1</v>
      </c>
      <c r="J66" s="93" t="s">
        <v>370</v>
      </c>
      <c r="K66" s="90">
        <f t="shared" si="13"/>
        <v>1</v>
      </c>
      <c r="L66" s="74">
        <v>370</v>
      </c>
      <c r="M66" s="74">
        <v>370</v>
      </c>
      <c r="N66" s="83">
        <f t="shared" si="12"/>
        <v>1</v>
      </c>
      <c r="O66" s="93"/>
      <c r="P66" s="90">
        <f t="shared" si="14"/>
        <v>1</v>
      </c>
      <c r="Q66" s="79">
        <v>345</v>
      </c>
      <c r="R66" s="71" t="s">
        <v>371</v>
      </c>
      <c r="S66" s="83">
        <v>1</v>
      </c>
      <c r="T66" s="72" t="s">
        <v>372</v>
      </c>
      <c r="U66" s="90">
        <f t="shared" si="15"/>
        <v>1</v>
      </c>
      <c r="V66" s="6">
        <v>459</v>
      </c>
      <c r="W66" s="73" t="s">
        <v>373</v>
      </c>
      <c r="X66" s="83">
        <f t="shared" si="6"/>
        <v>1</v>
      </c>
      <c r="Y66" s="72" t="s">
        <v>374</v>
      </c>
      <c r="Z66" s="90">
        <f t="shared" si="16"/>
        <v>1</v>
      </c>
    </row>
    <row r="67" spans="1:26" ht="43.5" x14ac:dyDescent="0.25">
      <c r="A67" s="93" t="s">
        <v>375</v>
      </c>
      <c r="B67" s="161"/>
      <c r="C67" s="51" t="s">
        <v>376</v>
      </c>
      <c r="D67" s="51" t="s">
        <v>377</v>
      </c>
      <c r="E67" s="51" t="s">
        <v>377</v>
      </c>
      <c r="F67" s="103">
        <v>12</v>
      </c>
      <c r="G67" s="93">
        <v>3</v>
      </c>
      <c r="H67" s="54">
        <v>3</v>
      </c>
      <c r="I67" s="83">
        <f t="shared" si="11"/>
        <v>1</v>
      </c>
      <c r="J67" s="93" t="s">
        <v>378</v>
      </c>
      <c r="K67" s="90">
        <f t="shared" si="13"/>
        <v>0.25</v>
      </c>
      <c r="L67" s="74">
        <v>3</v>
      </c>
      <c r="M67" s="74">
        <v>3</v>
      </c>
      <c r="N67" s="83">
        <f t="shared" si="12"/>
        <v>1</v>
      </c>
      <c r="O67" s="93" t="s">
        <v>379</v>
      </c>
      <c r="P67" s="90">
        <f t="shared" si="14"/>
        <v>0.5</v>
      </c>
      <c r="Q67" s="79">
        <v>3</v>
      </c>
      <c r="R67" s="71" t="s">
        <v>244</v>
      </c>
      <c r="S67" s="83">
        <v>1</v>
      </c>
      <c r="T67" s="72" t="s">
        <v>380</v>
      </c>
      <c r="U67" s="90">
        <f>IFERROR(IF(F67="Según demanda",(Q67+L67+G67)/(H67+M67+R67),(Q67+L67+G67)/F67),0)</f>
        <v>0.75</v>
      </c>
      <c r="V67" s="6">
        <v>2</v>
      </c>
      <c r="W67" s="73" t="s">
        <v>325</v>
      </c>
      <c r="X67" s="83">
        <f t="shared" si="6"/>
        <v>1</v>
      </c>
      <c r="Y67" s="72" t="s">
        <v>381</v>
      </c>
      <c r="Z67" s="90">
        <f t="shared" si="16"/>
        <v>0.91666666666666663</v>
      </c>
    </row>
    <row r="68" spans="1:26" ht="71.25" x14ac:dyDescent="0.25">
      <c r="A68" s="93" t="s">
        <v>382</v>
      </c>
      <c r="B68" s="93" t="s">
        <v>383</v>
      </c>
      <c r="C68" s="51" t="s">
        <v>384</v>
      </c>
      <c r="D68" s="51" t="s">
        <v>385</v>
      </c>
      <c r="E68" s="53" t="s">
        <v>386</v>
      </c>
      <c r="F68" s="103" t="s">
        <v>348</v>
      </c>
      <c r="G68" s="93">
        <v>2</v>
      </c>
      <c r="H68" s="54">
        <v>2</v>
      </c>
      <c r="I68" s="83">
        <f t="shared" si="11"/>
        <v>1</v>
      </c>
      <c r="J68" s="93" t="s">
        <v>387</v>
      </c>
      <c r="K68" s="90">
        <f t="shared" si="13"/>
        <v>1</v>
      </c>
      <c r="L68" s="74">
        <v>5</v>
      </c>
      <c r="M68" s="74">
        <v>5</v>
      </c>
      <c r="N68" s="83">
        <f t="shared" si="12"/>
        <v>1</v>
      </c>
      <c r="O68" s="93" t="s">
        <v>388</v>
      </c>
      <c r="P68" s="90">
        <f t="shared" si="14"/>
        <v>1</v>
      </c>
      <c r="Q68" s="79">
        <v>42</v>
      </c>
      <c r="R68" s="71" t="s">
        <v>389</v>
      </c>
      <c r="S68" s="83">
        <v>1</v>
      </c>
      <c r="T68" s="72" t="s">
        <v>390</v>
      </c>
      <c r="U68" s="90">
        <f t="shared" si="15"/>
        <v>1</v>
      </c>
      <c r="V68" s="6">
        <v>5</v>
      </c>
      <c r="W68" s="73" t="s">
        <v>391</v>
      </c>
      <c r="X68" s="83">
        <f t="shared" si="6"/>
        <v>1</v>
      </c>
      <c r="Y68" s="72" t="s">
        <v>392</v>
      </c>
      <c r="Z68" s="90">
        <f t="shared" si="16"/>
        <v>1</v>
      </c>
    </row>
    <row r="69" spans="1:26" ht="71.25" x14ac:dyDescent="0.25">
      <c r="A69" s="93" t="s">
        <v>393</v>
      </c>
      <c r="B69" s="93" t="s">
        <v>394</v>
      </c>
      <c r="C69" s="51" t="s">
        <v>395</v>
      </c>
      <c r="D69" s="51" t="s">
        <v>396</v>
      </c>
      <c r="E69" s="53" t="s">
        <v>397</v>
      </c>
      <c r="F69" s="103" t="s">
        <v>348</v>
      </c>
      <c r="G69" s="91">
        <v>43</v>
      </c>
      <c r="H69" s="52">
        <v>43</v>
      </c>
      <c r="I69" s="88">
        <f t="shared" si="11"/>
        <v>1</v>
      </c>
      <c r="J69" s="91" t="s">
        <v>398</v>
      </c>
      <c r="K69" s="90">
        <f t="shared" si="13"/>
        <v>1</v>
      </c>
      <c r="L69" s="96">
        <v>49</v>
      </c>
      <c r="M69" s="96">
        <v>49</v>
      </c>
      <c r="N69" s="88">
        <f t="shared" si="12"/>
        <v>1</v>
      </c>
      <c r="O69" s="91" t="s">
        <v>399</v>
      </c>
      <c r="P69" s="90">
        <f t="shared" si="14"/>
        <v>1</v>
      </c>
      <c r="Q69" s="97">
        <v>32</v>
      </c>
      <c r="R69" s="70" t="s">
        <v>400</v>
      </c>
      <c r="S69" s="88">
        <f t="shared" si="4"/>
        <v>1</v>
      </c>
      <c r="T69" s="91" t="s">
        <v>401</v>
      </c>
      <c r="U69" s="90">
        <f t="shared" si="15"/>
        <v>1</v>
      </c>
      <c r="V69" s="86">
        <v>7</v>
      </c>
      <c r="W69" s="87" t="s">
        <v>402</v>
      </c>
      <c r="X69" s="88">
        <f t="shared" si="6"/>
        <v>1</v>
      </c>
      <c r="Y69" s="91" t="s">
        <v>403</v>
      </c>
      <c r="Z69" s="90">
        <f t="shared" si="16"/>
        <v>1</v>
      </c>
    </row>
    <row r="70" spans="1:26" ht="128.25" x14ac:dyDescent="0.25">
      <c r="A70" s="93" t="s">
        <v>404</v>
      </c>
      <c r="B70" s="93" t="s">
        <v>405</v>
      </c>
      <c r="C70" s="103" t="s">
        <v>406</v>
      </c>
      <c r="D70" s="103" t="s">
        <v>407</v>
      </c>
      <c r="E70" s="53" t="s">
        <v>408</v>
      </c>
      <c r="F70" s="103" t="s">
        <v>348</v>
      </c>
      <c r="G70" s="91"/>
      <c r="H70" s="52"/>
      <c r="I70" s="88">
        <f t="shared" si="11"/>
        <v>0</v>
      </c>
      <c r="J70" s="91" t="s">
        <v>409</v>
      </c>
      <c r="K70" s="90">
        <f t="shared" si="13"/>
        <v>0</v>
      </c>
      <c r="L70" s="96">
        <v>16</v>
      </c>
      <c r="M70" s="96">
        <v>16</v>
      </c>
      <c r="N70" s="88">
        <f t="shared" si="12"/>
        <v>1</v>
      </c>
      <c r="O70" s="91" t="s">
        <v>409</v>
      </c>
      <c r="P70" s="90">
        <f t="shared" si="14"/>
        <v>1</v>
      </c>
      <c r="Q70" s="97">
        <v>16</v>
      </c>
      <c r="R70" s="70" t="s">
        <v>410</v>
      </c>
      <c r="S70" s="88">
        <f t="shared" si="4"/>
        <v>1</v>
      </c>
      <c r="T70" s="91" t="s">
        <v>409</v>
      </c>
      <c r="U70" s="90">
        <f t="shared" si="15"/>
        <v>1</v>
      </c>
      <c r="V70" s="86">
        <v>16</v>
      </c>
      <c r="W70" s="87" t="s">
        <v>410</v>
      </c>
      <c r="X70" s="88">
        <f t="shared" si="6"/>
        <v>1</v>
      </c>
      <c r="Y70" s="91" t="s">
        <v>409</v>
      </c>
      <c r="Z70" s="90">
        <f t="shared" si="16"/>
        <v>1</v>
      </c>
    </row>
    <row r="71" spans="1:26" ht="99.75" x14ac:dyDescent="0.25">
      <c r="A71" s="163" t="s">
        <v>411</v>
      </c>
      <c r="B71" s="231" t="s">
        <v>412</v>
      </c>
      <c r="C71" s="102" t="s">
        <v>413</v>
      </c>
      <c r="D71" s="102" t="s">
        <v>414</v>
      </c>
      <c r="E71" s="93" t="s">
        <v>415</v>
      </c>
      <c r="F71" s="46" t="s">
        <v>348</v>
      </c>
      <c r="G71" s="92">
        <v>2</v>
      </c>
      <c r="H71" s="98">
        <v>2</v>
      </c>
      <c r="I71" s="88">
        <f t="shared" si="11"/>
        <v>1</v>
      </c>
      <c r="J71" s="91" t="s">
        <v>416</v>
      </c>
      <c r="K71" s="90">
        <f t="shared" si="13"/>
        <v>1</v>
      </c>
      <c r="L71" s="96">
        <v>2</v>
      </c>
      <c r="M71" s="98">
        <v>2</v>
      </c>
      <c r="N71" s="88">
        <f t="shared" si="12"/>
        <v>1</v>
      </c>
      <c r="O71" s="69"/>
      <c r="P71" s="90">
        <f t="shared" si="14"/>
        <v>1</v>
      </c>
      <c r="Q71" s="98">
        <v>2</v>
      </c>
      <c r="R71" s="96" t="s">
        <v>325</v>
      </c>
      <c r="S71" s="88">
        <f t="shared" si="4"/>
        <v>1</v>
      </c>
      <c r="T71" s="46"/>
      <c r="U71" s="90">
        <f>IFERROR(IF(F71="Según demanda",(Q71+L71+J71)/(H71+M71+R71),(Q71+L71+J71)/F71),0)</f>
        <v>0</v>
      </c>
      <c r="V71" s="86">
        <v>2</v>
      </c>
      <c r="W71" s="95" t="s">
        <v>325</v>
      </c>
      <c r="X71" s="95" t="s">
        <v>417</v>
      </c>
      <c r="Y71" s="95"/>
      <c r="Z71" s="90">
        <f>IFERROR(IF(F71="Según demanda",(V71+Q71+L71+J71)/(H71+M71+R71+W71),(V71+Q71+L71+J71)/F71),0)</f>
        <v>0</v>
      </c>
    </row>
    <row r="72" spans="1:26" ht="114" x14ac:dyDescent="0.25">
      <c r="A72" s="163"/>
      <c r="B72" s="231"/>
      <c r="C72" s="102" t="s">
        <v>418</v>
      </c>
      <c r="D72" s="102" t="s">
        <v>419</v>
      </c>
      <c r="E72" s="93" t="s">
        <v>415</v>
      </c>
      <c r="F72" s="46" t="s">
        <v>348</v>
      </c>
      <c r="G72" s="92">
        <v>0</v>
      </c>
      <c r="H72" s="11">
        <v>0</v>
      </c>
      <c r="I72" s="88">
        <f t="shared" si="11"/>
        <v>0</v>
      </c>
      <c r="J72" s="92" t="s">
        <v>420</v>
      </c>
      <c r="K72" s="90">
        <f t="shared" si="13"/>
        <v>0</v>
      </c>
      <c r="L72" s="92">
        <v>0</v>
      </c>
      <c r="M72" s="76">
        <v>0</v>
      </c>
      <c r="N72" s="88">
        <f t="shared" si="12"/>
        <v>0</v>
      </c>
      <c r="O72" s="92" t="s">
        <v>420</v>
      </c>
      <c r="P72" s="90">
        <f t="shared" si="14"/>
        <v>0</v>
      </c>
      <c r="Q72" s="98">
        <v>0</v>
      </c>
      <c r="R72" s="98">
        <v>0</v>
      </c>
      <c r="S72" s="88">
        <f>IFERROR((Q72/T72),0)</f>
        <v>0</v>
      </c>
      <c r="T72" s="55" t="s">
        <v>421</v>
      </c>
      <c r="U72" s="90">
        <f>IFERROR(IF(F72="Según demanda",(Q72+L72+G72)/(H72+M72+T72),(Q72+L72+G72)/F72),0)</f>
        <v>0</v>
      </c>
      <c r="V72" s="86">
        <v>1</v>
      </c>
      <c r="W72" s="87" t="s">
        <v>147</v>
      </c>
      <c r="X72" s="56">
        <v>1</v>
      </c>
      <c r="Y72" s="55" t="s">
        <v>420</v>
      </c>
      <c r="Z72" s="90">
        <f>IFERROR(IF(F72="Según demanda",(V72+Q72+L72+G72)/(H72+M72+T72+Y72),(V72+Q72+L72+G72)/F72),0)</f>
        <v>0</v>
      </c>
    </row>
    <row r="73" spans="1:26" ht="71.25" x14ac:dyDescent="0.25">
      <c r="A73" s="163"/>
      <c r="B73" s="231"/>
      <c r="C73" s="102" t="s">
        <v>422</v>
      </c>
      <c r="D73" s="102" t="s">
        <v>423</v>
      </c>
      <c r="E73" s="93" t="s">
        <v>424</v>
      </c>
      <c r="F73" s="46" t="s">
        <v>348</v>
      </c>
      <c r="G73" s="92">
        <v>1</v>
      </c>
      <c r="H73" s="98">
        <v>1</v>
      </c>
      <c r="I73" s="88">
        <f t="shared" si="11"/>
        <v>1</v>
      </c>
      <c r="J73" s="91"/>
      <c r="K73" s="90">
        <f t="shared" si="13"/>
        <v>1</v>
      </c>
      <c r="L73" s="96">
        <v>1</v>
      </c>
      <c r="M73" s="98">
        <v>1</v>
      </c>
      <c r="N73" s="88">
        <f t="shared" si="12"/>
        <v>1</v>
      </c>
      <c r="O73" s="69"/>
      <c r="P73" s="90">
        <f t="shared" si="14"/>
        <v>1</v>
      </c>
      <c r="Q73" s="98">
        <v>1</v>
      </c>
      <c r="R73" s="96">
        <v>1</v>
      </c>
      <c r="S73" s="88">
        <f t="shared" si="4"/>
        <v>1</v>
      </c>
      <c r="T73" s="46"/>
      <c r="U73" s="90">
        <f t="shared" ref="U73:U118" si="17">IFERROR(IF(F73="Según demanda",(Q73+L73+G73)/(H73+M73+R73),(Q73+L73+G73)/F73),0)</f>
        <v>1</v>
      </c>
      <c r="V73" s="86">
        <v>1</v>
      </c>
      <c r="W73" s="95" t="s">
        <v>147</v>
      </c>
      <c r="X73" s="95" t="s">
        <v>417</v>
      </c>
      <c r="Y73" s="95"/>
      <c r="Z73" s="90">
        <f t="shared" ref="Z73:Z118" si="18">IFERROR(IF(F73="Según demanda",(V73+Q73+L73+G73)/(H73+M73+R73+W73),(V73+Q73+L73+G73)/F73),0)</f>
        <v>1</v>
      </c>
    </row>
    <row r="74" spans="1:26" x14ac:dyDescent="0.25">
      <c r="A74" s="163" t="s">
        <v>411</v>
      </c>
      <c r="B74" s="232" t="s">
        <v>425</v>
      </c>
      <c r="C74" s="227" t="s">
        <v>426</v>
      </c>
      <c r="D74" s="227" t="s">
        <v>427</v>
      </c>
      <c r="E74" s="161" t="s">
        <v>428</v>
      </c>
      <c r="F74" s="228" t="s">
        <v>348</v>
      </c>
      <c r="G74" s="229">
        <v>15</v>
      </c>
      <c r="H74" s="230">
        <v>15</v>
      </c>
      <c r="I74" s="234">
        <f t="shared" si="11"/>
        <v>1</v>
      </c>
      <c r="J74" s="164"/>
      <c r="K74" s="236">
        <f t="shared" si="13"/>
        <v>1</v>
      </c>
      <c r="L74" s="237">
        <v>10</v>
      </c>
      <c r="M74" s="230">
        <v>10</v>
      </c>
      <c r="N74" s="234">
        <f t="shared" si="12"/>
        <v>1</v>
      </c>
      <c r="O74" s="235" t="s">
        <v>429</v>
      </c>
      <c r="P74" s="236">
        <f t="shared" si="14"/>
        <v>1</v>
      </c>
      <c r="Q74" s="237">
        <v>8</v>
      </c>
      <c r="R74" s="237">
        <v>8</v>
      </c>
      <c r="S74" s="234">
        <f t="shared" si="4"/>
        <v>1</v>
      </c>
      <c r="T74" s="228"/>
      <c r="U74" s="236">
        <f t="shared" si="17"/>
        <v>1</v>
      </c>
      <c r="V74" s="238">
        <v>9</v>
      </c>
      <c r="W74" s="233" t="s">
        <v>430</v>
      </c>
      <c r="X74" s="233" t="s">
        <v>417</v>
      </c>
      <c r="Y74" s="233" t="s">
        <v>429</v>
      </c>
      <c r="Z74" s="236">
        <f t="shared" si="18"/>
        <v>1</v>
      </c>
    </row>
    <row r="75" spans="1:26" x14ac:dyDescent="0.25">
      <c r="A75" s="163"/>
      <c r="B75" s="232"/>
      <c r="C75" s="227"/>
      <c r="D75" s="227"/>
      <c r="E75" s="161"/>
      <c r="F75" s="228"/>
      <c r="G75" s="229"/>
      <c r="H75" s="230"/>
      <c r="I75" s="234"/>
      <c r="J75" s="164"/>
      <c r="K75" s="236"/>
      <c r="L75" s="237"/>
      <c r="M75" s="230"/>
      <c r="N75" s="234"/>
      <c r="O75" s="235"/>
      <c r="P75" s="236"/>
      <c r="Q75" s="237"/>
      <c r="R75" s="237"/>
      <c r="S75" s="234"/>
      <c r="T75" s="228"/>
      <c r="U75" s="236"/>
      <c r="V75" s="238"/>
      <c r="W75" s="233"/>
      <c r="X75" s="233"/>
      <c r="Y75" s="233"/>
      <c r="Z75" s="236"/>
    </row>
    <row r="76" spans="1:26" x14ac:dyDescent="0.25">
      <c r="A76" s="163"/>
      <c r="B76" s="163" t="s">
        <v>431</v>
      </c>
      <c r="C76" s="227" t="s">
        <v>432</v>
      </c>
      <c r="D76" s="227" t="s">
        <v>433</v>
      </c>
      <c r="E76" s="161" t="s">
        <v>434</v>
      </c>
      <c r="F76" s="228" t="s">
        <v>348</v>
      </c>
      <c r="G76" s="229">
        <v>1</v>
      </c>
      <c r="H76" s="230">
        <v>1</v>
      </c>
      <c r="I76" s="234">
        <f t="shared" si="11"/>
        <v>1</v>
      </c>
      <c r="J76" s="164"/>
      <c r="K76" s="236">
        <f t="shared" si="13"/>
        <v>1</v>
      </c>
      <c r="L76" s="237">
        <v>1</v>
      </c>
      <c r="M76" s="230">
        <v>1</v>
      </c>
      <c r="N76" s="234">
        <f t="shared" si="12"/>
        <v>1</v>
      </c>
      <c r="O76" s="235"/>
      <c r="P76" s="236">
        <f t="shared" si="14"/>
        <v>1</v>
      </c>
      <c r="Q76" s="237">
        <v>0</v>
      </c>
      <c r="R76" s="237">
        <v>0</v>
      </c>
      <c r="S76" s="234">
        <f t="shared" ref="S76:S118" si="19">IFERROR((Q76/R76),0)</f>
        <v>0</v>
      </c>
      <c r="T76" s="228"/>
      <c r="U76" s="236">
        <f t="shared" si="17"/>
        <v>1</v>
      </c>
      <c r="V76" s="238"/>
      <c r="W76" s="233"/>
      <c r="X76" s="233" t="s">
        <v>94</v>
      </c>
      <c r="Y76" s="233" t="s">
        <v>435</v>
      </c>
      <c r="Z76" s="236">
        <f t="shared" si="18"/>
        <v>1</v>
      </c>
    </row>
    <row r="77" spans="1:26" x14ac:dyDescent="0.25">
      <c r="A77" s="163"/>
      <c r="B77" s="163"/>
      <c r="C77" s="227"/>
      <c r="D77" s="227"/>
      <c r="E77" s="161"/>
      <c r="F77" s="228"/>
      <c r="G77" s="229"/>
      <c r="H77" s="230"/>
      <c r="I77" s="234"/>
      <c r="J77" s="164"/>
      <c r="K77" s="236"/>
      <c r="L77" s="237"/>
      <c r="M77" s="230"/>
      <c r="N77" s="234"/>
      <c r="O77" s="235"/>
      <c r="P77" s="236"/>
      <c r="Q77" s="237"/>
      <c r="R77" s="237"/>
      <c r="S77" s="234"/>
      <c r="T77" s="228"/>
      <c r="U77" s="236"/>
      <c r="V77" s="238"/>
      <c r="W77" s="233"/>
      <c r="X77" s="233"/>
      <c r="Y77" s="233"/>
      <c r="Z77" s="236"/>
    </row>
    <row r="78" spans="1:26" x14ac:dyDescent="0.25">
      <c r="A78" s="163"/>
      <c r="B78" s="231" t="s">
        <v>436</v>
      </c>
      <c r="C78" s="227" t="s">
        <v>437</v>
      </c>
      <c r="D78" s="227" t="s">
        <v>438</v>
      </c>
      <c r="E78" s="161" t="s">
        <v>439</v>
      </c>
      <c r="F78" s="228" t="s">
        <v>348</v>
      </c>
      <c r="G78" s="229">
        <v>12</v>
      </c>
      <c r="H78" s="230">
        <v>12</v>
      </c>
      <c r="I78" s="234">
        <f t="shared" si="11"/>
        <v>1</v>
      </c>
      <c r="J78" s="164"/>
      <c r="K78" s="236">
        <f t="shared" si="13"/>
        <v>1</v>
      </c>
      <c r="L78" s="237">
        <v>9</v>
      </c>
      <c r="M78" s="230">
        <v>9</v>
      </c>
      <c r="N78" s="234">
        <f t="shared" si="12"/>
        <v>1</v>
      </c>
      <c r="O78" s="235"/>
      <c r="P78" s="236">
        <f t="shared" si="14"/>
        <v>1</v>
      </c>
      <c r="Q78" s="237">
        <v>2</v>
      </c>
      <c r="R78" s="237">
        <v>2</v>
      </c>
      <c r="S78" s="234">
        <f t="shared" si="19"/>
        <v>1</v>
      </c>
      <c r="T78" s="228"/>
      <c r="U78" s="236">
        <f t="shared" si="17"/>
        <v>1</v>
      </c>
      <c r="V78" s="238">
        <v>2</v>
      </c>
      <c r="W78" s="233" t="s">
        <v>325</v>
      </c>
      <c r="X78" s="233" t="s">
        <v>417</v>
      </c>
      <c r="Y78" s="233"/>
      <c r="Z78" s="236">
        <f t="shared" si="18"/>
        <v>1</v>
      </c>
    </row>
    <row r="79" spans="1:26" x14ac:dyDescent="0.25">
      <c r="A79" s="163"/>
      <c r="B79" s="231"/>
      <c r="C79" s="227"/>
      <c r="D79" s="227"/>
      <c r="E79" s="161"/>
      <c r="F79" s="228"/>
      <c r="G79" s="229"/>
      <c r="H79" s="230"/>
      <c r="I79" s="234"/>
      <c r="J79" s="164"/>
      <c r="K79" s="236"/>
      <c r="L79" s="237"/>
      <c r="M79" s="230"/>
      <c r="N79" s="234"/>
      <c r="O79" s="235"/>
      <c r="P79" s="236"/>
      <c r="Q79" s="237"/>
      <c r="R79" s="237"/>
      <c r="S79" s="234"/>
      <c r="T79" s="228"/>
      <c r="U79" s="236"/>
      <c r="V79" s="238"/>
      <c r="W79" s="233"/>
      <c r="X79" s="233"/>
      <c r="Y79" s="233"/>
      <c r="Z79" s="236"/>
    </row>
    <row r="80" spans="1:26" x14ac:dyDescent="0.25">
      <c r="A80" s="163" t="s">
        <v>411</v>
      </c>
      <c r="B80" s="239" t="s">
        <v>440</v>
      </c>
      <c r="C80" s="227" t="s">
        <v>441</v>
      </c>
      <c r="D80" s="231" t="s">
        <v>442</v>
      </c>
      <c r="E80" s="161" t="s">
        <v>443</v>
      </c>
      <c r="F80" s="228">
        <v>1</v>
      </c>
      <c r="G80" s="229">
        <v>1</v>
      </c>
      <c r="H80" s="230">
        <v>1</v>
      </c>
      <c r="I80" s="234">
        <f t="shared" si="11"/>
        <v>1</v>
      </c>
      <c r="J80" s="164" t="s">
        <v>444</v>
      </c>
      <c r="K80" s="236">
        <f t="shared" si="13"/>
        <v>1</v>
      </c>
      <c r="L80" s="237">
        <v>1</v>
      </c>
      <c r="M80" s="230">
        <v>1</v>
      </c>
      <c r="N80" s="234">
        <v>1</v>
      </c>
      <c r="O80" s="164" t="s">
        <v>444</v>
      </c>
      <c r="P80" s="236">
        <v>1</v>
      </c>
      <c r="Q80" s="237">
        <v>3</v>
      </c>
      <c r="R80" s="237">
        <v>3</v>
      </c>
      <c r="S80" s="234">
        <f t="shared" si="19"/>
        <v>1</v>
      </c>
      <c r="T80" s="228"/>
      <c r="U80" s="236">
        <v>1</v>
      </c>
      <c r="V80" s="238">
        <v>4</v>
      </c>
      <c r="W80" s="233" t="s">
        <v>445</v>
      </c>
      <c r="X80" s="233" t="s">
        <v>417</v>
      </c>
      <c r="Y80" s="164" t="s">
        <v>444</v>
      </c>
      <c r="Z80" s="236">
        <v>1</v>
      </c>
    </row>
    <row r="81" spans="1:26" x14ac:dyDescent="0.25">
      <c r="A81" s="163"/>
      <c r="B81" s="239"/>
      <c r="C81" s="227"/>
      <c r="D81" s="231"/>
      <c r="E81" s="161"/>
      <c r="F81" s="228"/>
      <c r="G81" s="229"/>
      <c r="H81" s="230"/>
      <c r="I81" s="234"/>
      <c r="J81" s="164"/>
      <c r="K81" s="236"/>
      <c r="L81" s="237"/>
      <c r="M81" s="230"/>
      <c r="N81" s="234"/>
      <c r="O81" s="164"/>
      <c r="P81" s="236"/>
      <c r="Q81" s="237"/>
      <c r="R81" s="237"/>
      <c r="S81" s="234"/>
      <c r="T81" s="228"/>
      <c r="U81" s="236"/>
      <c r="V81" s="238"/>
      <c r="W81" s="233"/>
      <c r="X81" s="233"/>
      <c r="Y81" s="164"/>
      <c r="Z81" s="236"/>
    </row>
    <row r="82" spans="1:26" x14ac:dyDescent="0.25">
      <c r="A82" s="163"/>
      <c r="B82" s="239"/>
      <c r="C82" s="227"/>
      <c r="D82" s="231"/>
      <c r="E82" s="161"/>
      <c r="F82" s="228"/>
      <c r="G82" s="229"/>
      <c r="H82" s="230"/>
      <c r="I82" s="234"/>
      <c r="J82" s="164"/>
      <c r="K82" s="236"/>
      <c r="L82" s="237"/>
      <c r="M82" s="230"/>
      <c r="N82" s="234"/>
      <c r="O82" s="164"/>
      <c r="P82" s="236"/>
      <c r="Q82" s="237"/>
      <c r="R82" s="237"/>
      <c r="S82" s="234"/>
      <c r="T82" s="228"/>
      <c r="U82" s="236"/>
      <c r="V82" s="238"/>
      <c r="W82" s="233"/>
      <c r="X82" s="233"/>
      <c r="Y82" s="164"/>
      <c r="Z82" s="236"/>
    </row>
    <row r="83" spans="1:26" ht="114" x14ac:dyDescent="0.25">
      <c r="A83" s="163"/>
      <c r="B83" s="232" t="s">
        <v>446</v>
      </c>
      <c r="C83" s="57" t="s">
        <v>447</v>
      </c>
      <c r="D83" s="227" t="s">
        <v>448</v>
      </c>
      <c r="E83" s="93" t="s">
        <v>449</v>
      </c>
      <c r="F83" s="46" t="s">
        <v>348</v>
      </c>
      <c r="G83" s="92">
        <v>4</v>
      </c>
      <c r="H83" s="98">
        <v>6</v>
      </c>
      <c r="I83" s="88">
        <f t="shared" si="11"/>
        <v>0.66666666666666663</v>
      </c>
      <c r="J83" s="91" t="s">
        <v>450</v>
      </c>
      <c r="K83" s="90">
        <f t="shared" si="13"/>
        <v>0.66666666666666663</v>
      </c>
      <c r="L83" s="96">
        <v>5</v>
      </c>
      <c r="M83" s="98">
        <v>5</v>
      </c>
      <c r="N83" s="88">
        <f t="shared" si="12"/>
        <v>1</v>
      </c>
      <c r="O83" s="91" t="s">
        <v>450</v>
      </c>
      <c r="P83" s="90">
        <f t="shared" si="14"/>
        <v>0.81818181818181823</v>
      </c>
      <c r="Q83" s="98">
        <v>1</v>
      </c>
      <c r="R83" s="96">
        <v>1</v>
      </c>
      <c r="S83" s="88">
        <f t="shared" si="19"/>
        <v>1</v>
      </c>
      <c r="T83" s="46"/>
      <c r="U83" s="90">
        <f t="shared" si="17"/>
        <v>0.83333333333333337</v>
      </c>
      <c r="V83" s="86">
        <v>3</v>
      </c>
      <c r="W83" s="95" t="s">
        <v>244</v>
      </c>
      <c r="X83" s="95" t="s">
        <v>417</v>
      </c>
      <c r="Y83" s="91" t="s">
        <v>450</v>
      </c>
      <c r="Z83" s="90">
        <f t="shared" si="18"/>
        <v>0.8666666666666667</v>
      </c>
    </row>
    <row r="84" spans="1:26" ht="156.75" x14ac:dyDescent="0.25">
      <c r="A84" s="163"/>
      <c r="B84" s="232"/>
      <c r="C84" s="58" t="s">
        <v>451</v>
      </c>
      <c r="D84" s="227"/>
      <c r="E84" s="93" t="s">
        <v>452</v>
      </c>
      <c r="F84" s="46" t="s">
        <v>348</v>
      </c>
      <c r="G84" s="92">
        <v>4</v>
      </c>
      <c r="H84" s="98">
        <v>6</v>
      </c>
      <c r="I84" s="88">
        <f t="shared" si="11"/>
        <v>0.66666666666666663</v>
      </c>
      <c r="J84" s="91" t="s">
        <v>453</v>
      </c>
      <c r="K84" s="90">
        <f t="shared" si="13"/>
        <v>0.66666666666666663</v>
      </c>
      <c r="L84" s="96">
        <v>5</v>
      </c>
      <c r="M84" s="98">
        <v>5</v>
      </c>
      <c r="N84" s="88">
        <f t="shared" si="12"/>
        <v>1</v>
      </c>
      <c r="O84" s="69"/>
      <c r="P84" s="90">
        <f t="shared" si="14"/>
        <v>0.81818181818181823</v>
      </c>
      <c r="Q84" s="98">
        <v>1</v>
      </c>
      <c r="R84" s="96">
        <v>1</v>
      </c>
      <c r="S84" s="88">
        <f t="shared" si="19"/>
        <v>1</v>
      </c>
      <c r="T84" s="46"/>
      <c r="U84" s="90">
        <f t="shared" si="17"/>
        <v>0.83333333333333337</v>
      </c>
      <c r="V84" s="86">
        <v>3</v>
      </c>
      <c r="W84" s="95" t="s">
        <v>244</v>
      </c>
      <c r="X84" s="95" t="s">
        <v>417</v>
      </c>
      <c r="Y84" s="95"/>
      <c r="Z84" s="90">
        <f t="shared" si="18"/>
        <v>0.8666666666666667</v>
      </c>
    </row>
    <row r="85" spans="1:26" ht="142.5" x14ac:dyDescent="0.25">
      <c r="A85" s="163"/>
      <c r="B85" s="232"/>
      <c r="C85" s="57" t="s">
        <v>454</v>
      </c>
      <c r="D85" s="227"/>
      <c r="E85" s="93" t="s">
        <v>449</v>
      </c>
      <c r="F85" s="46" t="s">
        <v>348</v>
      </c>
      <c r="G85" s="92">
        <v>4</v>
      </c>
      <c r="H85" s="98">
        <v>4</v>
      </c>
      <c r="I85" s="88">
        <f t="shared" si="11"/>
        <v>1</v>
      </c>
      <c r="J85" s="91"/>
      <c r="K85" s="90">
        <f t="shared" si="13"/>
        <v>1</v>
      </c>
      <c r="L85" s="96">
        <v>5</v>
      </c>
      <c r="M85" s="98">
        <v>5</v>
      </c>
      <c r="N85" s="88">
        <f t="shared" si="12"/>
        <v>1</v>
      </c>
      <c r="O85" s="91" t="s">
        <v>453</v>
      </c>
      <c r="P85" s="90">
        <f t="shared" si="14"/>
        <v>1</v>
      </c>
      <c r="Q85" s="98">
        <v>1</v>
      </c>
      <c r="R85" s="96">
        <v>1</v>
      </c>
      <c r="S85" s="88">
        <f t="shared" si="19"/>
        <v>1</v>
      </c>
      <c r="T85" s="46"/>
      <c r="U85" s="90">
        <f t="shared" si="17"/>
        <v>1</v>
      </c>
      <c r="V85" s="86">
        <v>3</v>
      </c>
      <c r="W85" s="95" t="s">
        <v>244</v>
      </c>
      <c r="X85" s="95" t="s">
        <v>417</v>
      </c>
      <c r="Y85" s="91" t="s">
        <v>453</v>
      </c>
      <c r="Z85" s="90">
        <f t="shared" si="18"/>
        <v>1</v>
      </c>
    </row>
    <row r="86" spans="1:26" ht="28.5" x14ac:dyDescent="0.25">
      <c r="A86" s="163"/>
      <c r="B86" s="232" t="s">
        <v>455</v>
      </c>
      <c r="C86" s="57" t="s">
        <v>456</v>
      </c>
      <c r="D86" s="227" t="s">
        <v>457</v>
      </c>
      <c r="E86" s="93" t="s">
        <v>458</v>
      </c>
      <c r="F86" s="46" t="s">
        <v>348</v>
      </c>
      <c r="G86" s="92">
        <v>1</v>
      </c>
      <c r="H86" s="98">
        <v>1</v>
      </c>
      <c r="I86" s="88">
        <f t="shared" si="11"/>
        <v>1</v>
      </c>
      <c r="J86" s="91" t="s">
        <v>459</v>
      </c>
      <c r="K86" s="90">
        <f t="shared" si="13"/>
        <v>1</v>
      </c>
      <c r="L86" s="96" t="s">
        <v>460</v>
      </c>
      <c r="M86" s="98">
        <v>1446</v>
      </c>
      <c r="N86" s="88">
        <f t="shared" si="12"/>
        <v>1</v>
      </c>
      <c r="O86" s="69"/>
      <c r="P86" s="90">
        <f t="shared" si="14"/>
        <v>1</v>
      </c>
      <c r="Q86" s="98">
        <v>1500</v>
      </c>
      <c r="R86" s="96">
        <v>1500</v>
      </c>
      <c r="S86" s="88">
        <f t="shared" si="19"/>
        <v>1</v>
      </c>
      <c r="T86" s="46"/>
      <c r="U86" s="90">
        <f t="shared" si="17"/>
        <v>1</v>
      </c>
      <c r="V86" s="95" t="s">
        <v>461</v>
      </c>
      <c r="W86" s="95" t="s">
        <v>461</v>
      </c>
      <c r="X86" s="95" t="s">
        <v>417</v>
      </c>
      <c r="Y86" s="95"/>
      <c r="Z86" s="90">
        <f t="shared" si="18"/>
        <v>1</v>
      </c>
    </row>
    <row r="87" spans="1:26" ht="71.25" x14ac:dyDescent="0.25">
      <c r="A87" s="163"/>
      <c r="B87" s="232"/>
      <c r="C87" s="101" t="s">
        <v>462</v>
      </c>
      <c r="D87" s="227"/>
      <c r="E87" s="93" t="s">
        <v>463</v>
      </c>
      <c r="F87" s="46" t="s">
        <v>348</v>
      </c>
      <c r="G87" s="92">
        <v>1384</v>
      </c>
      <c r="H87" s="98">
        <v>1360</v>
      </c>
      <c r="I87" s="88">
        <f t="shared" si="11"/>
        <v>1.0176470588235293</v>
      </c>
      <c r="J87" s="91"/>
      <c r="K87" s="90">
        <f t="shared" si="13"/>
        <v>1.0176470588235293</v>
      </c>
      <c r="L87" s="96">
        <v>1446</v>
      </c>
      <c r="M87" s="98">
        <v>1446</v>
      </c>
      <c r="N87" s="88">
        <f t="shared" si="12"/>
        <v>1</v>
      </c>
      <c r="O87" s="69"/>
      <c r="P87" s="90">
        <f t="shared" si="14"/>
        <v>1.0085531004989308</v>
      </c>
      <c r="Q87" s="98">
        <v>1500</v>
      </c>
      <c r="R87" s="96">
        <v>1500</v>
      </c>
      <c r="S87" s="88">
        <f t="shared" si="19"/>
        <v>1</v>
      </c>
      <c r="T87" s="46"/>
      <c r="U87" s="90">
        <f t="shared" si="17"/>
        <v>1.0055736182071529</v>
      </c>
      <c r="V87" s="95" t="s">
        <v>461</v>
      </c>
      <c r="W87" s="95" t="s">
        <v>461</v>
      </c>
      <c r="X87" s="95" t="s">
        <v>417</v>
      </c>
      <c r="Y87" s="95"/>
      <c r="Z87" s="90">
        <f t="shared" si="18"/>
        <v>1.0041695621959694</v>
      </c>
    </row>
    <row r="88" spans="1:26" ht="42.75" x14ac:dyDescent="0.25">
      <c r="A88" s="163"/>
      <c r="B88" s="232"/>
      <c r="C88" s="101" t="s">
        <v>464</v>
      </c>
      <c r="D88" s="227"/>
      <c r="E88" s="93" t="s">
        <v>465</v>
      </c>
      <c r="F88" s="46" t="s">
        <v>348</v>
      </c>
      <c r="G88" s="92">
        <v>1384</v>
      </c>
      <c r="H88" s="98">
        <v>1361</v>
      </c>
      <c r="I88" s="88">
        <f t="shared" si="11"/>
        <v>1.0168993387215284</v>
      </c>
      <c r="J88" s="91"/>
      <c r="K88" s="90">
        <f t="shared" si="13"/>
        <v>1.0168993387215284</v>
      </c>
      <c r="L88" s="96">
        <v>1446</v>
      </c>
      <c r="M88" s="98">
        <v>1446</v>
      </c>
      <c r="N88" s="88">
        <f t="shared" si="12"/>
        <v>1</v>
      </c>
      <c r="O88" s="69"/>
      <c r="P88" s="90">
        <f t="shared" si="14"/>
        <v>1.0081938012112577</v>
      </c>
      <c r="Q88" s="98">
        <v>1500</v>
      </c>
      <c r="R88" s="96">
        <v>1500</v>
      </c>
      <c r="S88" s="88">
        <f t="shared" si="19"/>
        <v>1</v>
      </c>
      <c r="T88" s="46"/>
      <c r="U88" s="90">
        <f t="shared" si="17"/>
        <v>1.0053401439517065</v>
      </c>
      <c r="V88" s="95" t="s">
        <v>461</v>
      </c>
      <c r="W88" s="95" t="s">
        <v>461</v>
      </c>
      <c r="X88" s="95" t="s">
        <v>417</v>
      </c>
      <c r="Y88" s="95"/>
      <c r="Z88" s="90">
        <f t="shared" si="18"/>
        <v>1.0039951363557409</v>
      </c>
    </row>
    <row r="89" spans="1:26" ht="42.75" x14ac:dyDescent="0.25">
      <c r="A89" s="163" t="s">
        <v>411</v>
      </c>
      <c r="B89" s="163" t="s">
        <v>466</v>
      </c>
      <c r="C89" s="100" t="s">
        <v>467</v>
      </c>
      <c r="D89" s="231" t="s">
        <v>468</v>
      </c>
      <c r="E89" s="93" t="s">
        <v>469</v>
      </c>
      <c r="F89" s="46" t="s">
        <v>348</v>
      </c>
      <c r="G89" s="92">
        <v>3</v>
      </c>
      <c r="H89" s="98">
        <v>3</v>
      </c>
      <c r="I89" s="88">
        <f t="shared" si="11"/>
        <v>1</v>
      </c>
      <c r="J89" s="91"/>
      <c r="K89" s="90">
        <f t="shared" si="13"/>
        <v>1</v>
      </c>
      <c r="L89" s="96">
        <v>8</v>
      </c>
      <c r="M89" s="98">
        <v>8</v>
      </c>
      <c r="N89" s="88">
        <f t="shared" si="12"/>
        <v>1</v>
      </c>
      <c r="O89" s="69"/>
      <c r="P89" s="90">
        <f t="shared" si="14"/>
        <v>1</v>
      </c>
      <c r="Q89" s="98">
        <v>4</v>
      </c>
      <c r="R89" s="96">
        <v>4</v>
      </c>
      <c r="S89" s="88">
        <f t="shared" si="19"/>
        <v>1</v>
      </c>
      <c r="T89" s="46"/>
      <c r="U89" s="90">
        <f t="shared" si="17"/>
        <v>1</v>
      </c>
      <c r="V89" s="86">
        <v>8</v>
      </c>
      <c r="W89" s="95" t="s">
        <v>470</v>
      </c>
      <c r="X89" s="95" t="s">
        <v>417</v>
      </c>
      <c r="Y89" s="95"/>
      <c r="Z89" s="90">
        <f t="shared" si="18"/>
        <v>1</v>
      </c>
    </row>
    <row r="90" spans="1:26" ht="85.5" x14ac:dyDescent="0.25">
      <c r="A90" s="163"/>
      <c r="B90" s="163"/>
      <c r="C90" s="100" t="s">
        <v>471</v>
      </c>
      <c r="D90" s="231"/>
      <c r="E90" s="93" t="s">
        <v>472</v>
      </c>
      <c r="F90" s="46" t="s">
        <v>348</v>
      </c>
      <c r="G90" s="92">
        <v>3</v>
      </c>
      <c r="H90" s="98">
        <v>3</v>
      </c>
      <c r="I90" s="88">
        <f t="shared" si="11"/>
        <v>1</v>
      </c>
      <c r="J90" s="91"/>
      <c r="K90" s="90">
        <f t="shared" si="13"/>
        <v>1</v>
      </c>
      <c r="L90" s="96">
        <v>8</v>
      </c>
      <c r="M90" s="98">
        <v>8</v>
      </c>
      <c r="N90" s="88">
        <f t="shared" si="12"/>
        <v>1</v>
      </c>
      <c r="O90" s="69"/>
      <c r="P90" s="90">
        <f t="shared" si="14"/>
        <v>1</v>
      </c>
      <c r="Q90" s="98">
        <v>4</v>
      </c>
      <c r="R90" s="96">
        <v>4</v>
      </c>
      <c r="S90" s="88">
        <f t="shared" si="19"/>
        <v>1</v>
      </c>
      <c r="T90" s="46"/>
      <c r="U90" s="90">
        <f t="shared" si="17"/>
        <v>1</v>
      </c>
      <c r="V90" s="86">
        <v>6</v>
      </c>
      <c r="W90" s="95" t="s">
        <v>473</v>
      </c>
      <c r="X90" s="95" t="s">
        <v>417</v>
      </c>
      <c r="Y90" s="95"/>
      <c r="Z90" s="90">
        <f t="shared" si="18"/>
        <v>1</v>
      </c>
    </row>
    <row r="91" spans="1:26" ht="85.5" x14ac:dyDescent="0.25">
      <c r="A91" s="163"/>
      <c r="B91" s="163"/>
      <c r="C91" s="100" t="s">
        <v>474</v>
      </c>
      <c r="D91" s="231"/>
      <c r="E91" s="93" t="s">
        <v>475</v>
      </c>
      <c r="F91" s="46" t="s">
        <v>348</v>
      </c>
      <c r="G91" s="92">
        <v>4</v>
      </c>
      <c r="H91" s="98">
        <v>4</v>
      </c>
      <c r="I91" s="88">
        <f t="shared" si="11"/>
        <v>1</v>
      </c>
      <c r="J91" s="91" t="s">
        <v>476</v>
      </c>
      <c r="K91" s="90">
        <f t="shared" si="13"/>
        <v>1</v>
      </c>
      <c r="L91" s="96" t="s">
        <v>470</v>
      </c>
      <c r="M91" s="98">
        <v>8</v>
      </c>
      <c r="N91" s="88">
        <f t="shared" si="12"/>
        <v>1</v>
      </c>
      <c r="O91" s="69"/>
      <c r="P91" s="90">
        <f t="shared" si="14"/>
        <v>1</v>
      </c>
      <c r="Q91" s="98">
        <v>4</v>
      </c>
      <c r="R91" s="96">
        <v>4</v>
      </c>
      <c r="S91" s="88">
        <f t="shared" si="19"/>
        <v>1</v>
      </c>
      <c r="T91" s="46"/>
      <c r="U91" s="90">
        <f t="shared" si="17"/>
        <v>1</v>
      </c>
      <c r="V91" s="86">
        <v>6</v>
      </c>
      <c r="W91" s="95" t="s">
        <v>473</v>
      </c>
      <c r="X91" s="95" t="s">
        <v>417</v>
      </c>
      <c r="Y91" s="95"/>
      <c r="Z91" s="90">
        <f t="shared" si="18"/>
        <v>1</v>
      </c>
    </row>
    <row r="92" spans="1:26" ht="42.75" x14ac:dyDescent="0.25">
      <c r="A92" s="163"/>
      <c r="B92" s="163"/>
      <c r="C92" s="100" t="s">
        <v>477</v>
      </c>
      <c r="D92" s="231"/>
      <c r="E92" s="93" t="s">
        <v>478</v>
      </c>
      <c r="F92" s="46" t="s">
        <v>348</v>
      </c>
      <c r="G92" s="92">
        <v>3</v>
      </c>
      <c r="H92" s="98">
        <v>3</v>
      </c>
      <c r="I92" s="88">
        <f t="shared" si="11"/>
        <v>1</v>
      </c>
      <c r="J92" s="91"/>
      <c r="K92" s="90">
        <f t="shared" si="13"/>
        <v>1</v>
      </c>
      <c r="L92" s="96">
        <v>5</v>
      </c>
      <c r="M92" s="98">
        <v>5</v>
      </c>
      <c r="N92" s="88">
        <f t="shared" si="12"/>
        <v>1</v>
      </c>
      <c r="O92" s="69"/>
      <c r="P92" s="90">
        <f t="shared" si="14"/>
        <v>1</v>
      </c>
      <c r="Q92" s="98">
        <v>4</v>
      </c>
      <c r="R92" s="96">
        <v>4</v>
      </c>
      <c r="S92" s="88">
        <f t="shared" si="19"/>
        <v>1</v>
      </c>
      <c r="T92" s="46"/>
      <c r="U92" s="90">
        <f t="shared" si="17"/>
        <v>1</v>
      </c>
      <c r="V92" s="86">
        <v>5</v>
      </c>
      <c r="W92" s="95" t="s">
        <v>391</v>
      </c>
      <c r="X92" s="95" t="s">
        <v>417</v>
      </c>
      <c r="Y92" s="95"/>
      <c r="Z92" s="90">
        <f t="shared" si="18"/>
        <v>1</v>
      </c>
    </row>
    <row r="93" spans="1:26" x14ac:dyDescent="0.25">
      <c r="A93" s="163"/>
      <c r="B93" s="163"/>
      <c r="C93" s="163" t="s">
        <v>479</v>
      </c>
      <c r="D93" s="231"/>
      <c r="E93" s="161" t="s">
        <v>480</v>
      </c>
      <c r="F93" s="228" t="s">
        <v>348</v>
      </c>
      <c r="G93" s="229">
        <v>0</v>
      </c>
      <c r="H93" s="230">
        <v>0</v>
      </c>
      <c r="I93" s="234">
        <f t="shared" si="11"/>
        <v>0</v>
      </c>
      <c r="J93" s="164" t="s">
        <v>481</v>
      </c>
      <c r="K93" s="236">
        <f t="shared" si="13"/>
        <v>0</v>
      </c>
      <c r="L93" s="237"/>
      <c r="M93" s="230"/>
      <c r="N93" s="234">
        <f t="shared" si="12"/>
        <v>0</v>
      </c>
      <c r="O93" s="235" t="s">
        <v>482</v>
      </c>
      <c r="P93" s="236">
        <f t="shared" si="14"/>
        <v>0</v>
      </c>
      <c r="Q93" s="237">
        <v>1</v>
      </c>
      <c r="R93" s="237">
        <v>1</v>
      </c>
      <c r="S93" s="234">
        <f t="shared" si="19"/>
        <v>1</v>
      </c>
      <c r="T93" s="228"/>
      <c r="U93" s="236">
        <f t="shared" si="17"/>
        <v>1</v>
      </c>
      <c r="V93" s="238">
        <v>1</v>
      </c>
      <c r="W93" s="233" t="s">
        <v>147</v>
      </c>
      <c r="X93" s="233" t="s">
        <v>417</v>
      </c>
      <c r="Y93" s="233"/>
      <c r="Z93" s="236">
        <v>1.0041695621959694</v>
      </c>
    </row>
    <row r="94" spans="1:26" x14ac:dyDescent="0.25">
      <c r="A94" s="163"/>
      <c r="B94" s="163"/>
      <c r="C94" s="163"/>
      <c r="D94" s="231"/>
      <c r="E94" s="161"/>
      <c r="F94" s="228"/>
      <c r="G94" s="229"/>
      <c r="H94" s="230"/>
      <c r="I94" s="234"/>
      <c r="J94" s="164"/>
      <c r="K94" s="236"/>
      <c r="L94" s="237"/>
      <c r="M94" s="230"/>
      <c r="N94" s="234"/>
      <c r="O94" s="235"/>
      <c r="P94" s="236"/>
      <c r="Q94" s="237"/>
      <c r="R94" s="237"/>
      <c r="S94" s="234"/>
      <c r="T94" s="228"/>
      <c r="U94" s="236"/>
      <c r="V94" s="238"/>
      <c r="W94" s="233"/>
      <c r="X94" s="233"/>
      <c r="Y94" s="233"/>
      <c r="Z94" s="236"/>
    </row>
    <row r="95" spans="1:26" ht="200.25" x14ac:dyDescent="0.25">
      <c r="A95" s="163" t="s">
        <v>411</v>
      </c>
      <c r="B95" s="231" t="s">
        <v>483</v>
      </c>
      <c r="C95" s="100" t="s">
        <v>484</v>
      </c>
      <c r="D95" s="100" t="s">
        <v>485</v>
      </c>
      <c r="E95" s="93" t="s">
        <v>486</v>
      </c>
      <c r="F95" s="46" t="s">
        <v>348</v>
      </c>
      <c r="G95" s="92">
        <v>3</v>
      </c>
      <c r="H95" s="98">
        <v>4</v>
      </c>
      <c r="I95" s="88">
        <f t="shared" si="11"/>
        <v>0.75</v>
      </c>
      <c r="J95" s="91"/>
      <c r="K95" s="90">
        <f t="shared" si="13"/>
        <v>0.75</v>
      </c>
      <c r="L95" s="96" t="s">
        <v>391</v>
      </c>
      <c r="M95" s="98">
        <v>5</v>
      </c>
      <c r="N95" s="88">
        <f t="shared" si="12"/>
        <v>1</v>
      </c>
      <c r="O95" s="69" t="s">
        <v>487</v>
      </c>
      <c r="P95" s="90">
        <f t="shared" si="14"/>
        <v>0.88888888888888884</v>
      </c>
      <c r="Q95" s="98">
        <v>4</v>
      </c>
      <c r="R95" s="96">
        <v>4</v>
      </c>
      <c r="S95" s="88">
        <f t="shared" si="19"/>
        <v>1</v>
      </c>
      <c r="T95" s="46"/>
      <c r="U95" s="90">
        <f t="shared" si="17"/>
        <v>0.92307692307692313</v>
      </c>
      <c r="V95" s="86">
        <v>4</v>
      </c>
      <c r="W95" s="95" t="s">
        <v>445</v>
      </c>
      <c r="X95" s="95" t="s">
        <v>417</v>
      </c>
      <c r="Y95" s="95"/>
      <c r="Z95" s="90">
        <f t="shared" si="18"/>
        <v>0.94117647058823528</v>
      </c>
    </row>
    <row r="96" spans="1:26" x14ac:dyDescent="0.25">
      <c r="A96" s="163"/>
      <c r="B96" s="231"/>
      <c r="C96" s="163" t="s">
        <v>488</v>
      </c>
      <c r="D96" s="163" t="s">
        <v>489</v>
      </c>
      <c r="E96" s="161" t="s">
        <v>490</v>
      </c>
      <c r="F96" s="238" t="s">
        <v>348</v>
      </c>
      <c r="G96" s="229">
        <v>3</v>
      </c>
      <c r="H96" s="230">
        <v>4</v>
      </c>
      <c r="I96" s="234">
        <f t="shared" si="11"/>
        <v>0.75</v>
      </c>
      <c r="J96" s="164" t="s">
        <v>491</v>
      </c>
      <c r="K96" s="236">
        <f t="shared" si="13"/>
        <v>0.75</v>
      </c>
      <c r="L96" s="237">
        <v>5</v>
      </c>
      <c r="M96" s="230">
        <v>0</v>
      </c>
      <c r="N96" s="234">
        <f>IFERROR((L96/#REF!),0)</f>
        <v>0</v>
      </c>
      <c r="O96" s="235" t="s">
        <v>492</v>
      </c>
      <c r="P96" s="236">
        <f>IFERROR(IF(F96="Según demanda",(L96+G96)/(H96+#REF!),(L96+G96)/F96),0)</f>
        <v>0</v>
      </c>
      <c r="Q96" s="237">
        <v>4</v>
      </c>
      <c r="R96" s="237">
        <v>4</v>
      </c>
      <c r="S96" s="234">
        <f t="shared" si="19"/>
        <v>1</v>
      </c>
      <c r="T96" s="228"/>
      <c r="U96" s="236">
        <f>IFERROR(IF(F96="Según demanda",(Q96+L96+G96)/(H96+#REF!+R96),(Q96+L96+G96)/F96),0)</f>
        <v>0</v>
      </c>
      <c r="V96" s="238">
        <v>4</v>
      </c>
      <c r="W96" s="233" t="s">
        <v>94</v>
      </c>
      <c r="X96" s="233" t="s">
        <v>417</v>
      </c>
      <c r="Y96" s="233" t="s">
        <v>492</v>
      </c>
      <c r="Z96" s="236">
        <v>1.0041695621959694</v>
      </c>
    </row>
    <row r="97" spans="1:26" x14ac:dyDescent="0.25">
      <c r="A97" s="163"/>
      <c r="B97" s="231"/>
      <c r="C97" s="163"/>
      <c r="D97" s="163"/>
      <c r="E97" s="161"/>
      <c r="F97" s="238"/>
      <c r="G97" s="229"/>
      <c r="H97" s="230"/>
      <c r="I97" s="234"/>
      <c r="J97" s="164"/>
      <c r="K97" s="236"/>
      <c r="L97" s="237"/>
      <c r="M97" s="230"/>
      <c r="N97" s="234"/>
      <c r="O97" s="235"/>
      <c r="P97" s="236"/>
      <c r="Q97" s="237"/>
      <c r="R97" s="237"/>
      <c r="S97" s="234"/>
      <c r="T97" s="228"/>
      <c r="U97" s="236"/>
      <c r="V97" s="238"/>
      <c r="W97" s="233"/>
      <c r="X97" s="233"/>
      <c r="Y97" s="233"/>
      <c r="Z97" s="236"/>
    </row>
    <row r="98" spans="1:26" x14ac:dyDescent="0.25">
      <c r="A98" s="163"/>
      <c r="B98" s="231"/>
      <c r="C98" s="163" t="s">
        <v>493</v>
      </c>
      <c r="D98" s="163" t="s">
        <v>489</v>
      </c>
      <c r="E98" s="161"/>
      <c r="F98" s="238"/>
      <c r="G98" s="229">
        <v>6</v>
      </c>
      <c r="H98" s="230">
        <v>14</v>
      </c>
      <c r="I98" s="234">
        <f t="shared" si="11"/>
        <v>0.42857142857142855</v>
      </c>
      <c r="J98" s="164" t="s">
        <v>491</v>
      </c>
      <c r="K98" s="236">
        <f t="shared" si="13"/>
        <v>0</v>
      </c>
      <c r="L98" s="237"/>
      <c r="M98" s="230"/>
      <c r="N98" s="234"/>
      <c r="O98" s="235"/>
      <c r="P98" s="236"/>
      <c r="Q98" s="237"/>
      <c r="R98" s="237"/>
      <c r="S98" s="234"/>
      <c r="T98" s="228"/>
      <c r="U98" s="236"/>
      <c r="V98" s="238"/>
      <c r="W98" s="233"/>
      <c r="X98" s="233"/>
      <c r="Y98" s="233"/>
      <c r="Z98" s="236"/>
    </row>
    <row r="99" spans="1:26" x14ac:dyDescent="0.25">
      <c r="A99" s="163"/>
      <c r="B99" s="231"/>
      <c r="C99" s="163"/>
      <c r="D99" s="163"/>
      <c r="E99" s="161"/>
      <c r="F99" s="238"/>
      <c r="G99" s="229"/>
      <c r="H99" s="230"/>
      <c r="I99" s="234"/>
      <c r="J99" s="164"/>
      <c r="K99" s="236"/>
      <c r="L99" s="237"/>
      <c r="M99" s="230"/>
      <c r="N99" s="234"/>
      <c r="O99" s="235"/>
      <c r="P99" s="236"/>
      <c r="Q99" s="237"/>
      <c r="R99" s="237"/>
      <c r="S99" s="234"/>
      <c r="T99" s="228"/>
      <c r="U99" s="236"/>
      <c r="V99" s="238"/>
      <c r="W99" s="233"/>
      <c r="X99" s="233"/>
      <c r="Y99" s="233"/>
      <c r="Z99" s="236"/>
    </row>
    <row r="100" spans="1:26" ht="114" x14ac:dyDescent="0.25">
      <c r="A100" s="163" t="s">
        <v>411</v>
      </c>
      <c r="B100" s="231" t="s">
        <v>494</v>
      </c>
      <c r="C100" s="100" t="s">
        <v>495</v>
      </c>
      <c r="D100" s="100" t="s">
        <v>496</v>
      </c>
      <c r="E100" s="93" t="s">
        <v>497</v>
      </c>
      <c r="F100" s="46" t="s">
        <v>348</v>
      </c>
      <c r="G100" s="92">
        <v>2</v>
      </c>
      <c r="H100" s="98">
        <v>2</v>
      </c>
      <c r="I100" s="88">
        <f t="shared" si="11"/>
        <v>1</v>
      </c>
      <c r="J100" s="91"/>
      <c r="K100" s="90">
        <f t="shared" si="13"/>
        <v>1</v>
      </c>
      <c r="L100" s="96">
        <v>1</v>
      </c>
      <c r="M100" s="98">
        <v>1</v>
      </c>
      <c r="N100" s="88">
        <f t="shared" si="12"/>
        <v>1</v>
      </c>
      <c r="O100" s="69"/>
      <c r="P100" s="90">
        <f t="shared" si="14"/>
        <v>1</v>
      </c>
      <c r="Q100" s="98">
        <v>0</v>
      </c>
      <c r="R100" s="96">
        <v>0</v>
      </c>
      <c r="S100" s="88">
        <f t="shared" si="19"/>
        <v>0</v>
      </c>
      <c r="T100" s="46"/>
      <c r="U100" s="90">
        <f t="shared" si="17"/>
        <v>1</v>
      </c>
      <c r="V100" s="86"/>
      <c r="W100" s="95" t="s">
        <v>94</v>
      </c>
      <c r="X100" s="95" t="s">
        <v>94</v>
      </c>
      <c r="Y100" s="95"/>
      <c r="Z100" s="90">
        <f t="shared" si="18"/>
        <v>1</v>
      </c>
    </row>
    <row r="101" spans="1:26" ht="57" x14ac:dyDescent="0.25">
      <c r="A101" s="163"/>
      <c r="B101" s="231"/>
      <c r="C101" s="100" t="s">
        <v>498</v>
      </c>
      <c r="D101" s="163" t="s">
        <v>499</v>
      </c>
      <c r="E101" s="161" t="s">
        <v>500</v>
      </c>
      <c r="F101" s="46" t="s">
        <v>348</v>
      </c>
      <c r="G101" s="92">
        <v>2</v>
      </c>
      <c r="H101" s="98">
        <v>2</v>
      </c>
      <c r="I101" s="88">
        <f t="shared" si="11"/>
        <v>1</v>
      </c>
      <c r="J101" s="91"/>
      <c r="K101" s="90">
        <f t="shared" si="13"/>
        <v>1</v>
      </c>
      <c r="L101" s="96">
        <v>1</v>
      </c>
      <c r="M101" s="98">
        <v>1</v>
      </c>
      <c r="N101" s="88">
        <f t="shared" si="12"/>
        <v>1</v>
      </c>
      <c r="O101" s="69"/>
      <c r="P101" s="90">
        <f t="shared" si="14"/>
        <v>1</v>
      </c>
      <c r="Q101" s="98">
        <v>0</v>
      </c>
      <c r="R101" s="96">
        <v>0</v>
      </c>
      <c r="S101" s="88">
        <f t="shared" si="19"/>
        <v>0</v>
      </c>
      <c r="T101" s="46"/>
      <c r="U101" s="90">
        <f t="shared" si="17"/>
        <v>1</v>
      </c>
      <c r="V101" s="86"/>
      <c r="W101" s="61" t="s">
        <v>94</v>
      </c>
      <c r="X101" s="61" t="s">
        <v>94</v>
      </c>
      <c r="Y101" s="61"/>
      <c r="Z101" s="90">
        <f t="shared" si="18"/>
        <v>1</v>
      </c>
    </row>
    <row r="102" spans="1:26" ht="42.75" x14ac:dyDescent="0.25">
      <c r="A102" s="163"/>
      <c r="B102" s="231"/>
      <c r="C102" s="100" t="s">
        <v>501</v>
      </c>
      <c r="D102" s="163"/>
      <c r="E102" s="161"/>
      <c r="F102" s="46" t="s">
        <v>348</v>
      </c>
      <c r="G102" s="92">
        <v>2</v>
      </c>
      <c r="H102" s="98">
        <v>2</v>
      </c>
      <c r="I102" s="88">
        <f t="shared" si="11"/>
        <v>1</v>
      </c>
      <c r="J102" s="91"/>
      <c r="K102" s="90">
        <f t="shared" si="13"/>
        <v>1</v>
      </c>
      <c r="L102" s="96">
        <v>0</v>
      </c>
      <c r="M102" s="98">
        <v>0</v>
      </c>
      <c r="N102" s="88">
        <f t="shared" si="12"/>
        <v>0</v>
      </c>
      <c r="O102" s="69"/>
      <c r="P102" s="90">
        <f t="shared" si="14"/>
        <v>1</v>
      </c>
      <c r="Q102" s="98">
        <v>0</v>
      </c>
      <c r="R102" s="96">
        <v>0</v>
      </c>
      <c r="S102" s="88">
        <f t="shared" si="19"/>
        <v>0</v>
      </c>
      <c r="T102" s="46"/>
      <c r="U102" s="90">
        <f t="shared" si="17"/>
        <v>1</v>
      </c>
      <c r="V102" s="86"/>
      <c r="W102" s="61"/>
      <c r="X102" s="61"/>
      <c r="Y102" s="61"/>
      <c r="Z102" s="90">
        <f t="shared" si="18"/>
        <v>1</v>
      </c>
    </row>
    <row r="103" spans="1:26" x14ac:dyDescent="0.25">
      <c r="A103" s="163"/>
      <c r="B103" s="231"/>
      <c r="C103" s="163" t="s">
        <v>502</v>
      </c>
      <c r="D103" s="163"/>
      <c r="E103" s="161" t="s">
        <v>503</v>
      </c>
      <c r="F103" s="228" t="s">
        <v>348</v>
      </c>
      <c r="G103" s="229">
        <v>1</v>
      </c>
      <c r="H103" s="230">
        <v>1</v>
      </c>
      <c r="I103" s="234">
        <f t="shared" si="11"/>
        <v>1</v>
      </c>
      <c r="J103" s="164"/>
      <c r="K103" s="236">
        <f t="shared" si="13"/>
        <v>1</v>
      </c>
      <c r="L103" s="237">
        <v>1</v>
      </c>
      <c r="M103" s="230">
        <v>1</v>
      </c>
      <c r="N103" s="234">
        <f t="shared" si="12"/>
        <v>1</v>
      </c>
      <c r="O103" s="235"/>
      <c r="P103" s="236">
        <f t="shared" si="14"/>
        <v>1</v>
      </c>
      <c r="Q103" s="237">
        <v>1</v>
      </c>
      <c r="R103" s="237">
        <v>1</v>
      </c>
      <c r="S103" s="234">
        <f t="shared" si="19"/>
        <v>1</v>
      </c>
      <c r="T103" s="228"/>
      <c r="U103" s="236">
        <f t="shared" si="17"/>
        <v>1</v>
      </c>
      <c r="V103" s="238">
        <v>1</v>
      </c>
      <c r="W103" s="233" t="s">
        <v>147</v>
      </c>
      <c r="X103" s="233" t="s">
        <v>504</v>
      </c>
      <c r="Y103" s="233"/>
      <c r="Z103" s="90">
        <f t="shared" si="18"/>
        <v>1</v>
      </c>
    </row>
    <row r="104" spans="1:26" x14ac:dyDescent="0.25">
      <c r="A104" s="163"/>
      <c r="B104" s="231"/>
      <c r="C104" s="163"/>
      <c r="D104" s="163" t="s">
        <v>505</v>
      </c>
      <c r="E104" s="161"/>
      <c r="F104" s="228"/>
      <c r="G104" s="229"/>
      <c r="H104" s="230"/>
      <c r="I104" s="234"/>
      <c r="J104" s="164"/>
      <c r="K104" s="236"/>
      <c r="L104" s="237"/>
      <c r="M104" s="230"/>
      <c r="N104" s="234"/>
      <c r="O104" s="235"/>
      <c r="P104" s="236"/>
      <c r="Q104" s="237"/>
      <c r="R104" s="237"/>
      <c r="S104" s="234"/>
      <c r="T104" s="228"/>
      <c r="U104" s="236"/>
      <c r="V104" s="238"/>
      <c r="W104" s="233"/>
      <c r="X104" s="233"/>
      <c r="Y104" s="233"/>
      <c r="Z104" s="90">
        <f t="shared" si="18"/>
        <v>0</v>
      </c>
    </row>
    <row r="105" spans="1:26" x14ac:dyDescent="0.25">
      <c r="A105" s="163"/>
      <c r="B105" s="231"/>
      <c r="C105" s="100" t="s">
        <v>506</v>
      </c>
      <c r="D105" s="163"/>
      <c r="E105" s="161" t="s">
        <v>507</v>
      </c>
      <c r="F105" s="46" t="s">
        <v>348</v>
      </c>
      <c r="G105" s="92">
        <v>1</v>
      </c>
      <c r="H105" s="98">
        <v>1</v>
      </c>
      <c r="I105" s="88">
        <f t="shared" si="11"/>
        <v>1</v>
      </c>
      <c r="J105" s="91"/>
      <c r="K105" s="90">
        <f t="shared" si="13"/>
        <v>1</v>
      </c>
      <c r="L105" s="96">
        <v>1</v>
      </c>
      <c r="M105" s="98">
        <v>1</v>
      </c>
      <c r="N105" s="88">
        <f t="shared" si="12"/>
        <v>1</v>
      </c>
      <c r="O105" s="69"/>
      <c r="P105" s="90">
        <f t="shared" si="14"/>
        <v>1</v>
      </c>
      <c r="Q105" s="98">
        <v>0</v>
      </c>
      <c r="R105" s="96">
        <v>0</v>
      </c>
      <c r="S105" s="88">
        <f t="shared" si="19"/>
        <v>0</v>
      </c>
      <c r="T105" s="46"/>
      <c r="U105" s="90">
        <f t="shared" si="17"/>
        <v>1</v>
      </c>
      <c r="V105" s="86">
        <v>0</v>
      </c>
      <c r="W105" s="61" t="s">
        <v>94</v>
      </c>
      <c r="X105" s="61" t="s">
        <v>94</v>
      </c>
      <c r="Y105" s="61"/>
      <c r="Z105" s="90">
        <f t="shared" si="18"/>
        <v>1</v>
      </c>
    </row>
    <row r="106" spans="1:26" x14ac:dyDescent="0.25">
      <c r="A106" s="163"/>
      <c r="B106" s="231"/>
      <c r="C106" s="100" t="s">
        <v>508</v>
      </c>
      <c r="D106" s="163"/>
      <c r="E106" s="161"/>
      <c r="F106" s="46" t="s">
        <v>348</v>
      </c>
      <c r="G106" s="92">
        <v>2</v>
      </c>
      <c r="H106" s="98">
        <v>2</v>
      </c>
      <c r="I106" s="88">
        <f t="shared" si="11"/>
        <v>1</v>
      </c>
      <c r="J106" s="91"/>
      <c r="K106" s="90">
        <f t="shared" si="13"/>
        <v>1</v>
      </c>
      <c r="L106" s="80">
        <v>1</v>
      </c>
      <c r="M106" s="81">
        <v>1</v>
      </c>
      <c r="N106" s="85">
        <f t="shared" si="12"/>
        <v>1</v>
      </c>
      <c r="O106" s="69"/>
      <c r="P106" s="90">
        <f t="shared" si="14"/>
        <v>1</v>
      </c>
      <c r="Q106" s="98">
        <v>0</v>
      </c>
      <c r="R106" s="96">
        <v>0</v>
      </c>
      <c r="S106" s="88">
        <f t="shared" si="19"/>
        <v>0</v>
      </c>
      <c r="T106" s="46"/>
      <c r="U106" s="90">
        <f t="shared" si="17"/>
        <v>1</v>
      </c>
      <c r="V106" s="86">
        <v>0</v>
      </c>
      <c r="W106" s="61" t="s">
        <v>94</v>
      </c>
      <c r="X106" s="61" t="s">
        <v>94</v>
      </c>
      <c r="Y106" s="61"/>
      <c r="Z106" s="90">
        <f t="shared" si="18"/>
        <v>1</v>
      </c>
    </row>
    <row r="107" spans="1:26" ht="39.75" customHeight="1" x14ac:dyDescent="0.25">
      <c r="A107" s="161" t="s">
        <v>509</v>
      </c>
      <c r="B107" s="241" t="s">
        <v>510</v>
      </c>
      <c r="C107" s="241" t="s">
        <v>511</v>
      </c>
      <c r="D107" s="241" t="s">
        <v>512</v>
      </c>
      <c r="E107" s="241" t="s">
        <v>513</v>
      </c>
      <c r="F107" s="161">
        <v>98</v>
      </c>
      <c r="G107" s="229">
        <v>10</v>
      </c>
      <c r="H107" s="229">
        <v>25</v>
      </c>
      <c r="I107" s="234">
        <f t="shared" si="11"/>
        <v>0.4</v>
      </c>
      <c r="J107" s="240" t="s">
        <v>514</v>
      </c>
      <c r="K107" s="236">
        <f t="shared" si="13"/>
        <v>0.10204081632653061</v>
      </c>
      <c r="L107" s="164">
        <v>4</v>
      </c>
      <c r="M107" s="164">
        <v>25</v>
      </c>
      <c r="N107" s="234">
        <f t="shared" si="12"/>
        <v>0.16</v>
      </c>
      <c r="O107" s="164" t="s">
        <v>515</v>
      </c>
      <c r="P107" s="236">
        <f t="shared" si="14"/>
        <v>0.14285714285714285</v>
      </c>
      <c r="Q107" s="238">
        <v>5</v>
      </c>
      <c r="R107" s="243" t="s">
        <v>340</v>
      </c>
      <c r="S107" s="234">
        <f t="shared" si="19"/>
        <v>0.2</v>
      </c>
      <c r="T107" s="164" t="s">
        <v>515</v>
      </c>
      <c r="U107" s="236">
        <f t="shared" si="17"/>
        <v>0.19387755102040816</v>
      </c>
      <c r="V107" s="238">
        <v>10</v>
      </c>
      <c r="W107" s="243" t="s">
        <v>516</v>
      </c>
      <c r="X107" s="234">
        <f t="shared" ref="X107:X118" si="20">IFERROR((V107/W107),0)</f>
        <v>0.43478260869565216</v>
      </c>
      <c r="Y107" s="238"/>
      <c r="Z107" s="236">
        <f t="shared" si="18"/>
        <v>0.29591836734693877</v>
      </c>
    </row>
    <row r="108" spans="1:26" ht="39" customHeight="1" x14ac:dyDescent="0.25">
      <c r="A108" s="161"/>
      <c r="B108" s="241"/>
      <c r="C108" s="241"/>
      <c r="D108" s="241"/>
      <c r="E108" s="241"/>
      <c r="F108" s="161"/>
      <c r="G108" s="229"/>
      <c r="H108" s="229"/>
      <c r="I108" s="234"/>
      <c r="J108" s="240"/>
      <c r="K108" s="236"/>
      <c r="L108" s="164"/>
      <c r="M108" s="164"/>
      <c r="N108" s="234"/>
      <c r="O108" s="164"/>
      <c r="P108" s="236"/>
      <c r="Q108" s="238"/>
      <c r="R108" s="243"/>
      <c r="S108" s="234"/>
      <c r="T108" s="164"/>
      <c r="U108" s="236"/>
      <c r="V108" s="238"/>
      <c r="W108" s="243"/>
      <c r="X108" s="234"/>
      <c r="Y108" s="238"/>
      <c r="Z108" s="236"/>
    </row>
    <row r="109" spans="1:26" ht="128.25" x14ac:dyDescent="0.25">
      <c r="A109" s="161" t="s">
        <v>517</v>
      </c>
      <c r="B109" s="241" t="s">
        <v>518</v>
      </c>
      <c r="C109" s="241" t="s">
        <v>519</v>
      </c>
      <c r="D109" s="241" t="s">
        <v>520</v>
      </c>
      <c r="E109" s="93" t="s">
        <v>521</v>
      </c>
      <c r="F109" s="93" t="s">
        <v>348</v>
      </c>
      <c r="G109" s="92">
        <v>195</v>
      </c>
      <c r="H109" s="92">
        <v>200</v>
      </c>
      <c r="I109" s="88">
        <f t="shared" si="11"/>
        <v>0.97499999999999998</v>
      </c>
      <c r="J109" s="89" t="s">
        <v>522</v>
      </c>
      <c r="K109" s="90">
        <f t="shared" si="13"/>
        <v>0.97499999999999998</v>
      </c>
      <c r="L109" s="91">
        <v>194</v>
      </c>
      <c r="M109" s="92">
        <v>200</v>
      </c>
      <c r="N109" s="88">
        <f t="shared" si="12"/>
        <v>0.97</v>
      </c>
      <c r="O109" s="89" t="s">
        <v>523</v>
      </c>
      <c r="P109" s="90">
        <f t="shared" si="14"/>
        <v>0.97250000000000003</v>
      </c>
      <c r="Q109" s="86">
        <v>190</v>
      </c>
      <c r="R109" s="92">
        <v>200</v>
      </c>
      <c r="S109" s="88">
        <f t="shared" si="19"/>
        <v>0.95</v>
      </c>
      <c r="T109" s="89" t="s">
        <v>523</v>
      </c>
      <c r="U109" s="90">
        <f t="shared" si="17"/>
        <v>0.96499999999999997</v>
      </c>
      <c r="V109" s="86">
        <v>111</v>
      </c>
      <c r="W109" s="87" t="s">
        <v>524</v>
      </c>
      <c r="X109" s="88">
        <f t="shared" si="20"/>
        <v>0.55500000000000005</v>
      </c>
      <c r="Y109" s="86"/>
      <c r="Z109" s="90">
        <f t="shared" si="18"/>
        <v>0.86250000000000004</v>
      </c>
    </row>
    <row r="110" spans="1:26" ht="128.25" x14ac:dyDescent="0.25">
      <c r="A110" s="161"/>
      <c r="B110" s="241"/>
      <c r="C110" s="241"/>
      <c r="D110" s="241"/>
      <c r="E110" s="93" t="s">
        <v>525</v>
      </c>
      <c r="F110" s="93" t="s">
        <v>348</v>
      </c>
      <c r="G110" s="19">
        <v>75</v>
      </c>
      <c r="H110" s="19">
        <v>80</v>
      </c>
      <c r="I110" s="88">
        <f t="shared" si="11"/>
        <v>0.9375</v>
      </c>
      <c r="J110" s="89" t="s">
        <v>526</v>
      </c>
      <c r="K110" s="90">
        <f t="shared" si="13"/>
        <v>0.9375</v>
      </c>
      <c r="L110" s="93">
        <v>75</v>
      </c>
      <c r="M110" s="19">
        <v>80</v>
      </c>
      <c r="N110" s="88">
        <f t="shared" si="12"/>
        <v>0.9375</v>
      </c>
      <c r="O110" s="91" t="s">
        <v>527</v>
      </c>
      <c r="P110" s="90">
        <f t="shared" si="14"/>
        <v>0.9375</v>
      </c>
      <c r="Q110" s="86">
        <v>75</v>
      </c>
      <c r="R110" s="19">
        <v>80</v>
      </c>
      <c r="S110" s="88">
        <f t="shared" si="19"/>
        <v>0.9375</v>
      </c>
      <c r="T110" s="91" t="s">
        <v>527</v>
      </c>
      <c r="U110" s="90">
        <f t="shared" si="17"/>
        <v>0.9375</v>
      </c>
      <c r="V110" s="86">
        <v>80</v>
      </c>
      <c r="W110" s="87" t="s">
        <v>528</v>
      </c>
      <c r="X110" s="88">
        <f t="shared" si="20"/>
        <v>1</v>
      </c>
      <c r="Y110" s="86"/>
      <c r="Z110" s="90">
        <f t="shared" si="18"/>
        <v>0.953125</v>
      </c>
    </row>
    <row r="111" spans="1:26" ht="99.75" x14ac:dyDescent="0.25">
      <c r="A111" s="93" t="s">
        <v>529</v>
      </c>
      <c r="B111" s="94" t="s">
        <v>530</v>
      </c>
      <c r="C111" s="94" t="s">
        <v>531</v>
      </c>
      <c r="D111" s="94" t="s">
        <v>532</v>
      </c>
      <c r="E111" s="93" t="s">
        <v>533</v>
      </c>
      <c r="F111" s="93">
        <v>1</v>
      </c>
      <c r="G111" s="92">
        <v>1</v>
      </c>
      <c r="H111" s="92">
        <v>1</v>
      </c>
      <c r="I111" s="88">
        <f t="shared" si="11"/>
        <v>1</v>
      </c>
      <c r="J111" s="89" t="s">
        <v>534</v>
      </c>
      <c r="K111" s="90">
        <f t="shared" si="13"/>
        <v>1</v>
      </c>
      <c r="L111" s="91">
        <v>0</v>
      </c>
      <c r="M111" s="91">
        <v>0</v>
      </c>
      <c r="N111" s="88">
        <f t="shared" si="12"/>
        <v>0</v>
      </c>
      <c r="O111" s="91" t="s">
        <v>535</v>
      </c>
      <c r="P111" s="90">
        <f t="shared" si="14"/>
        <v>1</v>
      </c>
      <c r="Q111" s="86">
        <v>0</v>
      </c>
      <c r="R111" s="87" t="s">
        <v>94</v>
      </c>
      <c r="S111" s="88">
        <f t="shared" si="19"/>
        <v>0</v>
      </c>
      <c r="T111" s="82" t="s">
        <v>536</v>
      </c>
      <c r="U111" s="90">
        <f t="shared" si="17"/>
        <v>1</v>
      </c>
      <c r="V111" s="86"/>
      <c r="W111" s="87" t="s">
        <v>94</v>
      </c>
      <c r="X111" s="88">
        <f t="shared" si="20"/>
        <v>0</v>
      </c>
      <c r="Y111" s="82" t="s">
        <v>536</v>
      </c>
      <c r="Z111" s="90">
        <f t="shared" si="18"/>
        <v>1</v>
      </c>
    </row>
    <row r="112" spans="1:26" ht="42.75" x14ac:dyDescent="0.25">
      <c r="A112" s="93" t="s">
        <v>537</v>
      </c>
      <c r="B112" s="164" t="s">
        <v>538</v>
      </c>
      <c r="C112" s="93" t="s">
        <v>539</v>
      </c>
      <c r="D112" s="91" t="s">
        <v>540</v>
      </c>
      <c r="E112" s="93" t="s">
        <v>53</v>
      </c>
      <c r="F112" s="93" t="s">
        <v>348</v>
      </c>
      <c r="G112" s="19">
        <v>20</v>
      </c>
      <c r="H112" s="19">
        <v>30</v>
      </c>
      <c r="I112" s="83">
        <f t="shared" si="11"/>
        <v>0.66666666666666663</v>
      </c>
      <c r="J112" s="242" t="s">
        <v>541</v>
      </c>
      <c r="K112" s="90">
        <f t="shared" si="13"/>
        <v>0.66666666666666663</v>
      </c>
      <c r="L112" s="93">
        <v>28</v>
      </c>
      <c r="M112" s="19">
        <v>30</v>
      </c>
      <c r="N112" s="88">
        <f t="shared" si="12"/>
        <v>0.93333333333333335</v>
      </c>
      <c r="O112" s="242" t="s">
        <v>542</v>
      </c>
      <c r="P112" s="90">
        <f t="shared" si="14"/>
        <v>0.8</v>
      </c>
      <c r="Q112" s="86">
        <v>24</v>
      </c>
      <c r="R112" s="19">
        <v>30</v>
      </c>
      <c r="S112" s="88">
        <f t="shared" si="19"/>
        <v>0.8</v>
      </c>
      <c r="T112" s="242" t="s">
        <v>542</v>
      </c>
      <c r="U112" s="90">
        <f t="shared" si="17"/>
        <v>0.8</v>
      </c>
      <c r="V112" s="86">
        <v>28</v>
      </c>
      <c r="W112" s="87" t="s">
        <v>543</v>
      </c>
      <c r="X112" s="88">
        <f t="shared" si="20"/>
        <v>0.93333333333333335</v>
      </c>
      <c r="Y112" s="242" t="s">
        <v>542</v>
      </c>
      <c r="Z112" s="90">
        <f t="shared" si="18"/>
        <v>0.83333333333333337</v>
      </c>
    </row>
    <row r="113" spans="1:26" ht="114" x14ac:dyDescent="0.25">
      <c r="A113" s="93" t="s">
        <v>544</v>
      </c>
      <c r="B113" s="164"/>
      <c r="C113" s="93" t="s">
        <v>545</v>
      </c>
      <c r="D113" s="91" t="s">
        <v>546</v>
      </c>
      <c r="E113" s="93" t="s">
        <v>53</v>
      </c>
      <c r="F113" s="93" t="s">
        <v>348</v>
      </c>
      <c r="G113" s="92">
        <v>20</v>
      </c>
      <c r="H113" s="92">
        <v>30</v>
      </c>
      <c r="I113" s="88">
        <f t="shared" si="11"/>
        <v>0.66666666666666663</v>
      </c>
      <c r="J113" s="242"/>
      <c r="K113" s="90">
        <f t="shared" si="13"/>
        <v>0.66666666666666663</v>
      </c>
      <c r="L113" s="91">
        <v>28</v>
      </c>
      <c r="M113" s="92">
        <v>30</v>
      </c>
      <c r="N113" s="88">
        <f t="shared" si="12"/>
        <v>0.93333333333333335</v>
      </c>
      <c r="O113" s="242"/>
      <c r="P113" s="90">
        <f t="shared" si="14"/>
        <v>0.8</v>
      </c>
      <c r="Q113" s="86">
        <v>24</v>
      </c>
      <c r="R113" s="92">
        <v>30</v>
      </c>
      <c r="S113" s="88">
        <f t="shared" si="19"/>
        <v>0.8</v>
      </c>
      <c r="T113" s="242"/>
      <c r="U113" s="90">
        <f t="shared" si="17"/>
        <v>0.8</v>
      </c>
      <c r="V113" s="86">
        <v>28</v>
      </c>
      <c r="W113" s="87" t="s">
        <v>543</v>
      </c>
      <c r="X113" s="88">
        <f t="shared" si="20"/>
        <v>0.93333333333333335</v>
      </c>
      <c r="Y113" s="242"/>
      <c r="Z113" s="90">
        <f t="shared" si="18"/>
        <v>0.83333333333333337</v>
      </c>
    </row>
    <row r="114" spans="1:26" ht="42.75" x14ac:dyDescent="0.25">
      <c r="A114" s="93" t="s">
        <v>544</v>
      </c>
      <c r="B114" s="164"/>
      <c r="C114" s="93" t="s">
        <v>547</v>
      </c>
      <c r="D114" s="91" t="s">
        <v>548</v>
      </c>
      <c r="E114" s="93" t="s">
        <v>53</v>
      </c>
      <c r="F114" s="93" t="s">
        <v>348</v>
      </c>
      <c r="G114" s="92">
        <v>20</v>
      </c>
      <c r="H114" s="92">
        <v>30</v>
      </c>
      <c r="I114" s="88">
        <f t="shared" si="11"/>
        <v>0.66666666666666663</v>
      </c>
      <c r="J114" s="242"/>
      <c r="K114" s="90">
        <f t="shared" si="13"/>
        <v>0.66666666666666663</v>
      </c>
      <c r="L114" s="91">
        <v>28</v>
      </c>
      <c r="M114" s="92">
        <v>30</v>
      </c>
      <c r="N114" s="88">
        <f t="shared" si="12"/>
        <v>0.93333333333333335</v>
      </c>
      <c r="O114" s="242"/>
      <c r="P114" s="90">
        <f t="shared" si="14"/>
        <v>0.8</v>
      </c>
      <c r="Q114" s="86">
        <v>24</v>
      </c>
      <c r="R114" s="92">
        <v>30</v>
      </c>
      <c r="S114" s="88">
        <f t="shared" si="19"/>
        <v>0.8</v>
      </c>
      <c r="T114" s="242"/>
      <c r="U114" s="90">
        <f t="shared" si="17"/>
        <v>0.8</v>
      </c>
      <c r="V114" s="86">
        <v>28</v>
      </c>
      <c r="W114" s="87" t="s">
        <v>543</v>
      </c>
      <c r="X114" s="88">
        <f t="shared" si="20"/>
        <v>0.93333333333333335</v>
      </c>
      <c r="Y114" s="242"/>
      <c r="Z114" s="90">
        <f t="shared" si="18"/>
        <v>0.83333333333333337</v>
      </c>
    </row>
    <row r="115" spans="1:26" ht="71.25" x14ac:dyDescent="0.25">
      <c r="A115" s="93" t="s">
        <v>549</v>
      </c>
      <c r="B115" s="164"/>
      <c r="C115" s="93" t="s">
        <v>550</v>
      </c>
      <c r="D115" s="91" t="s">
        <v>551</v>
      </c>
      <c r="E115" s="93" t="s">
        <v>53</v>
      </c>
      <c r="F115" s="93" t="s">
        <v>348</v>
      </c>
      <c r="G115" s="92">
        <v>20</v>
      </c>
      <c r="H115" s="92">
        <v>30</v>
      </c>
      <c r="I115" s="88">
        <f t="shared" si="11"/>
        <v>0.66666666666666663</v>
      </c>
      <c r="J115" s="242"/>
      <c r="K115" s="90">
        <f t="shared" si="13"/>
        <v>0.66666666666666663</v>
      </c>
      <c r="L115" s="91">
        <v>28</v>
      </c>
      <c r="M115" s="92">
        <v>30</v>
      </c>
      <c r="N115" s="88">
        <f t="shared" si="12"/>
        <v>0.93333333333333335</v>
      </c>
      <c r="O115" s="242"/>
      <c r="P115" s="90">
        <f t="shared" si="14"/>
        <v>0.8</v>
      </c>
      <c r="Q115" s="86">
        <v>24</v>
      </c>
      <c r="R115" s="92">
        <v>30</v>
      </c>
      <c r="S115" s="88">
        <f t="shared" si="19"/>
        <v>0.8</v>
      </c>
      <c r="T115" s="242"/>
      <c r="U115" s="90">
        <f t="shared" si="17"/>
        <v>0.8</v>
      </c>
      <c r="V115" s="86">
        <v>28</v>
      </c>
      <c r="W115" s="87" t="s">
        <v>543</v>
      </c>
      <c r="X115" s="88">
        <f t="shared" si="20"/>
        <v>0.93333333333333335</v>
      </c>
      <c r="Y115" s="242"/>
      <c r="Z115" s="90">
        <f t="shared" si="18"/>
        <v>0.83333333333333337</v>
      </c>
    </row>
    <row r="116" spans="1:26" ht="28.5" x14ac:dyDescent="0.25">
      <c r="A116" s="93" t="s">
        <v>552</v>
      </c>
      <c r="B116" s="164"/>
      <c r="C116" s="94" t="s">
        <v>553</v>
      </c>
      <c r="D116" s="91" t="s">
        <v>554</v>
      </c>
      <c r="E116" s="93" t="s">
        <v>555</v>
      </c>
      <c r="F116" s="93" t="s">
        <v>348</v>
      </c>
      <c r="G116" s="92">
        <v>20</v>
      </c>
      <c r="H116" s="92">
        <v>30</v>
      </c>
      <c r="I116" s="88">
        <f t="shared" si="11"/>
        <v>0.66666666666666663</v>
      </c>
      <c r="J116" s="242"/>
      <c r="K116" s="90">
        <f t="shared" si="13"/>
        <v>0.66666666666666663</v>
      </c>
      <c r="L116" s="91">
        <v>28</v>
      </c>
      <c r="M116" s="92">
        <v>30</v>
      </c>
      <c r="N116" s="88">
        <f t="shared" si="12"/>
        <v>0.93333333333333335</v>
      </c>
      <c r="O116" s="242"/>
      <c r="P116" s="90">
        <f t="shared" si="14"/>
        <v>0.8</v>
      </c>
      <c r="Q116" s="86">
        <v>24</v>
      </c>
      <c r="R116" s="92">
        <v>30</v>
      </c>
      <c r="S116" s="88">
        <f t="shared" si="19"/>
        <v>0.8</v>
      </c>
      <c r="T116" s="242"/>
      <c r="U116" s="90">
        <f t="shared" si="17"/>
        <v>0.8</v>
      </c>
      <c r="V116" s="86">
        <v>28</v>
      </c>
      <c r="W116" s="87" t="s">
        <v>543</v>
      </c>
      <c r="X116" s="88">
        <f t="shared" si="20"/>
        <v>0.93333333333333335</v>
      </c>
      <c r="Y116" s="242"/>
      <c r="Z116" s="90">
        <f t="shared" si="18"/>
        <v>0.83333333333333337</v>
      </c>
    </row>
    <row r="117" spans="1:26" ht="28.5" x14ac:dyDescent="0.25">
      <c r="A117" s="93" t="s">
        <v>556</v>
      </c>
      <c r="B117" s="164"/>
      <c r="C117" s="94" t="s">
        <v>557</v>
      </c>
      <c r="D117" s="91" t="s">
        <v>558</v>
      </c>
      <c r="E117" s="93" t="s">
        <v>559</v>
      </c>
      <c r="F117" s="93" t="s">
        <v>348</v>
      </c>
      <c r="G117" s="92">
        <v>20</v>
      </c>
      <c r="H117" s="92">
        <v>30</v>
      </c>
      <c r="I117" s="88">
        <f t="shared" si="11"/>
        <v>0.66666666666666663</v>
      </c>
      <c r="J117" s="242"/>
      <c r="K117" s="90">
        <f t="shared" si="13"/>
        <v>0.66666666666666663</v>
      </c>
      <c r="L117" s="91">
        <v>28</v>
      </c>
      <c r="M117" s="92">
        <v>30</v>
      </c>
      <c r="N117" s="88">
        <f t="shared" si="12"/>
        <v>0.93333333333333335</v>
      </c>
      <c r="O117" s="242"/>
      <c r="P117" s="90">
        <f t="shared" si="14"/>
        <v>0.8</v>
      </c>
      <c r="Q117" s="86">
        <v>24</v>
      </c>
      <c r="R117" s="92">
        <v>30</v>
      </c>
      <c r="S117" s="88">
        <f t="shared" si="19"/>
        <v>0.8</v>
      </c>
      <c r="T117" s="242"/>
      <c r="U117" s="90">
        <f t="shared" si="17"/>
        <v>0.8</v>
      </c>
      <c r="V117" s="86">
        <v>28</v>
      </c>
      <c r="W117" s="87" t="s">
        <v>543</v>
      </c>
      <c r="X117" s="88">
        <f t="shared" si="20"/>
        <v>0.93333333333333335</v>
      </c>
      <c r="Y117" s="242"/>
      <c r="Z117" s="90">
        <f t="shared" si="18"/>
        <v>0.83333333333333337</v>
      </c>
    </row>
    <row r="118" spans="1:26" ht="28.5" x14ac:dyDescent="0.25">
      <c r="A118" s="161" t="s">
        <v>560</v>
      </c>
      <c r="B118" s="164" t="s">
        <v>561</v>
      </c>
      <c r="C118" s="94" t="s">
        <v>562</v>
      </c>
      <c r="D118" s="241" t="s">
        <v>563</v>
      </c>
      <c r="E118" s="161" t="s">
        <v>564</v>
      </c>
      <c r="F118" s="161" t="s">
        <v>348</v>
      </c>
      <c r="G118" s="229">
        <v>20</v>
      </c>
      <c r="H118" s="229">
        <v>20</v>
      </c>
      <c r="I118" s="234">
        <f t="shared" si="11"/>
        <v>1</v>
      </c>
      <c r="J118" s="240" t="s">
        <v>565</v>
      </c>
      <c r="K118" s="236">
        <f t="shared" si="13"/>
        <v>1</v>
      </c>
      <c r="L118" s="164">
        <v>28</v>
      </c>
      <c r="M118" s="164">
        <v>28</v>
      </c>
      <c r="N118" s="234">
        <f t="shared" si="12"/>
        <v>1</v>
      </c>
      <c r="O118" s="240" t="s">
        <v>566</v>
      </c>
      <c r="P118" s="236">
        <f t="shared" si="14"/>
        <v>1</v>
      </c>
      <c r="Q118" s="238">
        <v>24</v>
      </c>
      <c r="R118" s="243" t="s">
        <v>567</v>
      </c>
      <c r="S118" s="234">
        <f t="shared" si="19"/>
        <v>1</v>
      </c>
      <c r="T118" s="240" t="s">
        <v>566</v>
      </c>
      <c r="U118" s="236">
        <f t="shared" si="17"/>
        <v>1</v>
      </c>
      <c r="V118" s="238">
        <v>32</v>
      </c>
      <c r="W118" s="243" t="s">
        <v>543</v>
      </c>
      <c r="X118" s="234">
        <f t="shared" si="20"/>
        <v>1.0666666666666667</v>
      </c>
      <c r="Y118" s="240" t="s">
        <v>568</v>
      </c>
      <c r="Z118" s="236">
        <f t="shared" si="18"/>
        <v>1.0196078431372548</v>
      </c>
    </row>
    <row r="119" spans="1:26" x14ac:dyDescent="0.25">
      <c r="A119" s="161"/>
      <c r="B119" s="164"/>
      <c r="C119" s="94" t="s">
        <v>569</v>
      </c>
      <c r="D119" s="241"/>
      <c r="E119" s="161"/>
      <c r="F119" s="161"/>
      <c r="G119" s="229"/>
      <c r="H119" s="229"/>
      <c r="I119" s="234"/>
      <c r="J119" s="240"/>
      <c r="K119" s="236"/>
      <c r="L119" s="164"/>
      <c r="M119" s="164"/>
      <c r="N119" s="234"/>
      <c r="O119" s="240"/>
      <c r="P119" s="236"/>
      <c r="Q119" s="238"/>
      <c r="R119" s="243"/>
      <c r="S119" s="234"/>
      <c r="T119" s="240"/>
      <c r="U119" s="236"/>
      <c r="V119" s="238"/>
      <c r="W119" s="243"/>
      <c r="X119" s="234"/>
      <c r="Y119" s="240"/>
      <c r="Z119" s="236"/>
    </row>
    <row r="120" spans="1:26" ht="28.5" x14ac:dyDescent="0.25">
      <c r="A120" s="161"/>
      <c r="B120" s="164"/>
      <c r="C120" s="94" t="s">
        <v>570</v>
      </c>
      <c r="D120" s="241"/>
      <c r="E120" s="161"/>
      <c r="F120" s="161"/>
      <c r="G120" s="229"/>
      <c r="H120" s="229"/>
      <c r="I120" s="234"/>
      <c r="J120" s="240"/>
      <c r="K120" s="236"/>
      <c r="L120" s="164"/>
      <c r="M120" s="164"/>
      <c r="N120" s="234"/>
      <c r="O120" s="240"/>
      <c r="P120" s="236"/>
      <c r="Q120" s="238"/>
      <c r="R120" s="243"/>
      <c r="S120" s="234"/>
      <c r="T120" s="240"/>
      <c r="U120" s="236"/>
      <c r="V120" s="238"/>
      <c r="W120" s="243"/>
      <c r="X120" s="234"/>
      <c r="Y120" s="240"/>
      <c r="Z120" s="236"/>
    </row>
    <row r="121" spans="1:26" ht="99.75" x14ac:dyDescent="0.25">
      <c r="A121" s="93" t="s">
        <v>571</v>
      </c>
      <c r="B121" s="161" t="s">
        <v>572</v>
      </c>
      <c r="C121" s="93" t="s">
        <v>573</v>
      </c>
      <c r="D121" s="93" t="s">
        <v>574</v>
      </c>
      <c r="E121" s="93" t="s">
        <v>575</v>
      </c>
      <c r="F121" s="93">
        <v>40</v>
      </c>
      <c r="G121" s="93">
        <v>0</v>
      </c>
      <c r="H121" s="93">
        <v>0</v>
      </c>
      <c r="I121" s="130">
        <f t="shared" ref="I121:I184" si="21">IFERROR((G121/H121),0)</f>
        <v>0</v>
      </c>
      <c r="J121" s="93" t="s">
        <v>576</v>
      </c>
      <c r="K121" s="130">
        <f t="shared" ref="K121:K184" si="22">IFERROR(IF(F121="Según demanda",G121/H121,G121/F121),0)</f>
        <v>0</v>
      </c>
      <c r="L121" s="93">
        <v>0</v>
      </c>
      <c r="M121" s="93">
        <v>0</v>
      </c>
      <c r="N121" s="130">
        <f t="shared" ref="N121:N184" si="23">IFERROR((L121/M121),0)</f>
        <v>0</v>
      </c>
      <c r="O121" s="93" t="s">
        <v>576</v>
      </c>
      <c r="P121" s="130">
        <f t="shared" ref="P121:P184" si="24">IFERROR(IF(F121="Según demanda",(L121+G121)/(H121+M121),(L121+G121)/F121),0)</f>
        <v>0</v>
      </c>
      <c r="Q121" s="93">
        <v>28</v>
      </c>
      <c r="R121" s="93" t="s">
        <v>577</v>
      </c>
      <c r="S121" s="130">
        <f t="shared" ref="S121:S180" si="25">IFERROR((Q121/R121),0)</f>
        <v>0.7</v>
      </c>
      <c r="T121" s="93"/>
      <c r="U121" s="130">
        <f t="shared" ref="U121:U184" si="26">IFERROR(IF(F121="Según demanda",(Q121+L121+G121)/(H121+M121+R121),(Q121+L121+G121)/F121),0)</f>
        <v>0.7</v>
      </c>
      <c r="V121" s="93">
        <v>12</v>
      </c>
      <c r="W121" s="93">
        <v>40</v>
      </c>
      <c r="X121" s="130">
        <f t="shared" ref="X121:X184" si="27">IFERROR((V121/W121),0)</f>
        <v>0.3</v>
      </c>
      <c r="Y121" s="93"/>
      <c r="Z121" s="130">
        <f t="shared" ref="Z121:Z184" si="28">IFERROR(IF(F121="Según demanda",(V121+Q121+L121+G121)/(H121+M121+R121+W121),(V121+Q121+L121+G121)/F121),0)</f>
        <v>1</v>
      </c>
    </row>
    <row r="122" spans="1:26" ht="71.25" x14ac:dyDescent="0.25">
      <c r="A122" s="93" t="s">
        <v>571</v>
      </c>
      <c r="B122" s="161"/>
      <c r="C122" s="93" t="s">
        <v>578</v>
      </c>
      <c r="D122" s="93" t="s">
        <v>579</v>
      </c>
      <c r="E122" s="93" t="s">
        <v>580</v>
      </c>
      <c r="F122" s="93">
        <v>480</v>
      </c>
      <c r="G122" s="93">
        <v>120</v>
      </c>
      <c r="H122" s="93">
        <v>120</v>
      </c>
      <c r="I122" s="130">
        <f t="shared" si="21"/>
        <v>1</v>
      </c>
      <c r="J122" s="93" t="s">
        <v>581</v>
      </c>
      <c r="K122" s="130">
        <f t="shared" si="22"/>
        <v>0.25</v>
      </c>
      <c r="L122" s="93">
        <v>120</v>
      </c>
      <c r="M122" s="93">
        <v>120</v>
      </c>
      <c r="N122" s="130">
        <f t="shared" si="23"/>
        <v>1</v>
      </c>
      <c r="O122" s="93" t="s">
        <v>581</v>
      </c>
      <c r="P122" s="130">
        <f t="shared" si="24"/>
        <v>0.5</v>
      </c>
      <c r="Q122" s="93">
        <v>120</v>
      </c>
      <c r="R122" s="93" t="s">
        <v>582</v>
      </c>
      <c r="S122" s="130">
        <f t="shared" si="25"/>
        <v>1</v>
      </c>
      <c r="T122" s="93"/>
      <c r="U122" s="130">
        <f t="shared" si="26"/>
        <v>0.75</v>
      </c>
      <c r="V122" s="93">
        <v>120</v>
      </c>
      <c r="W122" s="93">
        <v>120</v>
      </c>
      <c r="X122" s="130">
        <f t="shared" si="27"/>
        <v>1</v>
      </c>
      <c r="Y122" s="93"/>
      <c r="Z122" s="130">
        <f t="shared" si="28"/>
        <v>1</v>
      </c>
    </row>
    <row r="123" spans="1:26" ht="114" x14ac:dyDescent="0.25">
      <c r="A123" s="93" t="s">
        <v>571</v>
      </c>
      <c r="B123" s="161"/>
      <c r="C123" s="93" t="s">
        <v>583</v>
      </c>
      <c r="D123" s="93" t="s">
        <v>584</v>
      </c>
      <c r="E123" s="93" t="s">
        <v>585</v>
      </c>
      <c r="F123" s="93">
        <f>40*12</f>
        <v>480</v>
      </c>
      <c r="G123" s="93">
        <v>78</v>
      </c>
      <c r="H123" s="93">
        <v>120</v>
      </c>
      <c r="I123" s="130">
        <f t="shared" si="21"/>
        <v>0.65</v>
      </c>
      <c r="J123" s="93" t="s">
        <v>586</v>
      </c>
      <c r="K123" s="130">
        <f t="shared" si="22"/>
        <v>0.16250000000000001</v>
      </c>
      <c r="L123" s="93">
        <v>103</v>
      </c>
      <c r="M123" s="93">
        <v>120</v>
      </c>
      <c r="N123" s="130">
        <f t="shared" si="23"/>
        <v>0.85833333333333328</v>
      </c>
      <c r="O123" s="93" t="s">
        <v>587</v>
      </c>
      <c r="P123" s="130">
        <f t="shared" si="24"/>
        <v>0.37708333333333333</v>
      </c>
      <c r="Q123" s="93">
        <v>120</v>
      </c>
      <c r="R123" s="93" t="s">
        <v>582</v>
      </c>
      <c r="S123" s="130">
        <f t="shared" si="25"/>
        <v>1</v>
      </c>
      <c r="T123" s="93"/>
      <c r="U123" s="130">
        <f t="shared" si="26"/>
        <v>0.62708333333333333</v>
      </c>
      <c r="V123" s="93">
        <v>120</v>
      </c>
      <c r="W123" s="93">
        <v>120</v>
      </c>
      <c r="X123" s="130">
        <f t="shared" si="27"/>
        <v>1</v>
      </c>
      <c r="Y123" s="93"/>
      <c r="Z123" s="130">
        <f t="shared" si="28"/>
        <v>0.87708333333333333</v>
      </c>
    </row>
    <row r="124" spans="1:26" ht="57" x14ac:dyDescent="0.25">
      <c r="A124" s="93" t="s">
        <v>571</v>
      </c>
      <c r="B124" s="161"/>
      <c r="C124" s="93" t="s">
        <v>588</v>
      </c>
      <c r="D124" s="93" t="s">
        <v>589</v>
      </c>
      <c r="E124" s="93" t="s">
        <v>53</v>
      </c>
      <c r="F124" s="93"/>
      <c r="G124" s="93">
        <v>0</v>
      </c>
      <c r="H124" s="93">
        <v>0</v>
      </c>
      <c r="I124" s="130">
        <f t="shared" si="21"/>
        <v>0</v>
      </c>
      <c r="J124" s="93"/>
      <c r="K124" s="130">
        <f t="shared" si="22"/>
        <v>0</v>
      </c>
      <c r="L124" s="93">
        <v>0</v>
      </c>
      <c r="M124" s="93">
        <v>0</v>
      </c>
      <c r="N124" s="130">
        <f t="shared" si="23"/>
        <v>0</v>
      </c>
      <c r="O124" s="93"/>
      <c r="P124" s="130">
        <f t="shared" si="24"/>
        <v>0</v>
      </c>
      <c r="Q124" s="93"/>
      <c r="R124" s="93"/>
      <c r="S124" s="130">
        <f t="shared" si="25"/>
        <v>0</v>
      </c>
      <c r="T124" s="93"/>
      <c r="U124" s="130">
        <f t="shared" si="26"/>
        <v>0</v>
      </c>
      <c r="V124" s="93">
        <v>0</v>
      </c>
      <c r="W124" s="93">
        <v>0</v>
      </c>
      <c r="X124" s="130">
        <f t="shared" si="27"/>
        <v>0</v>
      </c>
      <c r="Y124" s="93"/>
      <c r="Z124" s="130">
        <f t="shared" si="28"/>
        <v>0</v>
      </c>
    </row>
    <row r="125" spans="1:26" ht="57" x14ac:dyDescent="0.25">
      <c r="A125" s="93" t="s">
        <v>571</v>
      </c>
      <c r="B125" s="161"/>
      <c r="C125" s="93" t="s">
        <v>590</v>
      </c>
      <c r="D125" s="93" t="s">
        <v>591</v>
      </c>
      <c r="E125" s="93" t="s">
        <v>53</v>
      </c>
      <c r="F125" s="93"/>
      <c r="G125" s="93">
        <v>0</v>
      </c>
      <c r="H125" s="93">
        <v>0</v>
      </c>
      <c r="I125" s="130">
        <f t="shared" si="21"/>
        <v>0</v>
      </c>
      <c r="J125" s="93"/>
      <c r="K125" s="130">
        <f t="shared" si="22"/>
        <v>0</v>
      </c>
      <c r="L125" s="93">
        <v>0</v>
      </c>
      <c r="M125" s="93">
        <v>0</v>
      </c>
      <c r="N125" s="130">
        <f t="shared" si="23"/>
        <v>0</v>
      </c>
      <c r="O125" s="93"/>
      <c r="P125" s="130">
        <f t="shared" si="24"/>
        <v>0</v>
      </c>
      <c r="Q125" s="93"/>
      <c r="R125" s="93"/>
      <c r="S125" s="130">
        <f t="shared" si="25"/>
        <v>0</v>
      </c>
      <c r="T125" s="93"/>
      <c r="U125" s="130">
        <f t="shared" si="26"/>
        <v>0</v>
      </c>
      <c r="V125" s="93">
        <v>0</v>
      </c>
      <c r="W125" s="93">
        <v>0</v>
      </c>
      <c r="X125" s="130">
        <f t="shared" si="27"/>
        <v>0</v>
      </c>
      <c r="Y125" s="93"/>
      <c r="Z125" s="130">
        <f t="shared" si="28"/>
        <v>0</v>
      </c>
    </row>
    <row r="126" spans="1:26" ht="99.75" x14ac:dyDescent="0.25">
      <c r="A126" s="93" t="s">
        <v>571</v>
      </c>
      <c r="B126" s="161" t="s">
        <v>592</v>
      </c>
      <c r="C126" s="93" t="s">
        <v>593</v>
      </c>
      <c r="D126" s="93" t="s">
        <v>594</v>
      </c>
      <c r="E126" s="93" t="s">
        <v>580</v>
      </c>
      <c r="F126" s="93">
        <v>40</v>
      </c>
      <c r="G126" s="93">
        <v>40</v>
      </c>
      <c r="H126" s="93">
        <v>40</v>
      </c>
      <c r="I126" s="130">
        <f t="shared" si="21"/>
        <v>1</v>
      </c>
      <c r="J126" s="93" t="s">
        <v>595</v>
      </c>
      <c r="K126" s="130">
        <f t="shared" si="22"/>
        <v>1</v>
      </c>
      <c r="L126" s="93">
        <v>0</v>
      </c>
      <c r="M126" s="93">
        <v>0</v>
      </c>
      <c r="N126" s="130">
        <f t="shared" si="23"/>
        <v>0</v>
      </c>
      <c r="O126" s="93" t="s">
        <v>596</v>
      </c>
      <c r="P126" s="130">
        <f t="shared" si="24"/>
        <v>1</v>
      </c>
      <c r="Q126" s="93"/>
      <c r="R126" s="93"/>
      <c r="S126" s="130">
        <f t="shared" si="25"/>
        <v>0</v>
      </c>
      <c r="T126" s="93" t="s">
        <v>596</v>
      </c>
      <c r="U126" s="130">
        <f t="shared" si="26"/>
        <v>1</v>
      </c>
      <c r="V126" s="93"/>
      <c r="W126" s="93"/>
      <c r="X126" s="130">
        <f t="shared" si="27"/>
        <v>0</v>
      </c>
      <c r="Y126" s="93" t="s">
        <v>596</v>
      </c>
      <c r="Z126" s="130">
        <f t="shared" si="28"/>
        <v>1</v>
      </c>
    </row>
    <row r="127" spans="1:26" ht="99.75" x14ac:dyDescent="0.25">
      <c r="A127" s="93" t="s">
        <v>571</v>
      </c>
      <c r="B127" s="161"/>
      <c r="C127" s="93" t="s">
        <v>597</v>
      </c>
      <c r="D127" s="93" t="s">
        <v>598</v>
      </c>
      <c r="E127" s="93" t="s">
        <v>599</v>
      </c>
      <c r="F127" s="93">
        <v>1</v>
      </c>
      <c r="G127" s="93">
        <v>1</v>
      </c>
      <c r="H127" s="93">
        <v>1</v>
      </c>
      <c r="I127" s="130">
        <f t="shared" si="21"/>
        <v>1</v>
      </c>
      <c r="J127" s="93" t="s">
        <v>595</v>
      </c>
      <c r="K127" s="130">
        <f t="shared" si="22"/>
        <v>1</v>
      </c>
      <c r="L127" s="93">
        <v>0</v>
      </c>
      <c r="M127" s="93">
        <v>0</v>
      </c>
      <c r="N127" s="130">
        <f t="shared" si="23"/>
        <v>0</v>
      </c>
      <c r="O127" s="93" t="s">
        <v>596</v>
      </c>
      <c r="P127" s="130">
        <f t="shared" si="24"/>
        <v>1</v>
      </c>
      <c r="Q127" s="93"/>
      <c r="R127" s="93"/>
      <c r="S127" s="130">
        <f t="shared" si="25"/>
        <v>0</v>
      </c>
      <c r="T127" s="93" t="s">
        <v>596</v>
      </c>
      <c r="U127" s="130">
        <f t="shared" si="26"/>
        <v>1</v>
      </c>
      <c r="V127" s="93"/>
      <c r="W127" s="93"/>
      <c r="X127" s="130">
        <f t="shared" si="27"/>
        <v>0</v>
      </c>
      <c r="Y127" s="93" t="s">
        <v>596</v>
      </c>
      <c r="Z127" s="130">
        <f t="shared" si="28"/>
        <v>1</v>
      </c>
    </row>
    <row r="128" spans="1:26" ht="85.5" x14ac:dyDescent="0.25">
      <c r="A128" s="93" t="s">
        <v>571</v>
      </c>
      <c r="B128" s="161"/>
      <c r="C128" s="93" t="s">
        <v>600</v>
      </c>
      <c r="D128" s="93" t="s">
        <v>601</v>
      </c>
      <c r="E128" s="93" t="s">
        <v>53</v>
      </c>
      <c r="F128" s="93"/>
      <c r="G128" s="93">
        <v>0</v>
      </c>
      <c r="H128" s="93">
        <v>0</v>
      </c>
      <c r="I128" s="130">
        <f t="shared" si="21"/>
        <v>0</v>
      </c>
      <c r="J128" s="93"/>
      <c r="K128" s="130">
        <f t="shared" si="22"/>
        <v>0</v>
      </c>
      <c r="L128" s="93">
        <v>0</v>
      </c>
      <c r="M128" s="93">
        <v>0</v>
      </c>
      <c r="N128" s="130">
        <f t="shared" si="23"/>
        <v>0</v>
      </c>
      <c r="O128" s="93"/>
      <c r="P128" s="130">
        <f t="shared" si="24"/>
        <v>0</v>
      </c>
      <c r="Q128" s="93"/>
      <c r="R128" s="93"/>
      <c r="S128" s="130">
        <f t="shared" si="25"/>
        <v>0</v>
      </c>
      <c r="T128" s="93"/>
      <c r="U128" s="130">
        <f t="shared" si="26"/>
        <v>0</v>
      </c>
      <c r="V128" s="93">
        <v>0</v>
      </c>
      <c r="W128" s="93">
        <v>0</v>
      </c>
      <c r="X128" s="130">
        <f t="shared" si="27"/>
        <v>0</v>
      </c>
      <c r="Y128" s="93"/>
      <c r="Z128" s="130">
        <f t="shared" si="28"/>
        <v>0</v>
      </c>
    </row>
    <row r="129" spans="1:26" ht="71.25" x14ac:dyDescent="0.25">
      <c r="A129" s="93" t="s">
        <v>571</v>
      </c>
      <c r="B129" s="161"/>
      <c r="C129" s="93" t="s">
        <v>602</v>
      </c>
      <c r="D129" s="93" t="s">
        <v>603</v>
      </c>
      <c r="E129" s="93" t="s">
        <v>604</v>
      </c>
      <c r="F129" s="93">
        <v>40</v>
      </c>
      <c r="G129" s="93">
        <v>0</v>
      </c>
      <c r="H129" s="93">
        <v>0</v>
      </c>
      <c r="I129" s="130">
        <f t="shared" si="21"/>
        <v>0</v>
      </c>
      <c r="J129" s="93" t="s">
        <v>605</v>
      </c>
      <c r="K129" s="130">
        <f t="shared" si="22"/>
        <v>0</v>
      </c>
      <c r="L129" s="93">
        <v>0</v>
      </c>
      <c r="M129" s="93">
        <v>0</v>
      </c>
      <c r="N129" s="130">
        <f t="shared" si="23"/>
        <v>0</v>
      </c>
      <c r="O129" s="93" t="s">
        <v>605</v>
      </c>
      <c r="P129" s="130">
        <f t="shared" si="24"/>
        <v>0</v>
      </c>
      <c r="Q129" s="93">
        <v>25</v>
      </c>
      <c r="R129" s="93" t="s">
        <v>577</v>
      </c>
      <c r="S129" s="130">
        <f t="shared" si="25"/>
        <v>0.625</v>
      </c>
      <c r="T129" s="93" t="s">
        <v>606</v>
      </c>
      <c r="U129" s="130">
        <f t="shared" si="26"/>
        <v>0.625</v>
      </c>
      <c r="V129" s="93">
        <v>15</v>
      </c>
      <c r="W129" s="93">
        <v>40</v>
      </c>
      <c r="X129" s="130">
        <f t="shared" si="27"/>
        <v>0.375</v>
      </c>
      <c r="Y129" s="93"/>
      <c r="Z129" s="130">
        <f t="shared" si="28"/>
        <v>1</v>
      </c>
    </row>
    <row r="130" spans="1:26" ht="85.5" x14ac:dyDescent="0.25">
      <c r="A130" s="93" t="s">
        <v>571</v>
      </c>
      <c r="B130" s="161"/>
      <c r="C130" s="93" t="s">
        <v>607</v>
      </c>
      <c r="D130" s="93" t="s">
        <v>608</v>
      </c>
      <c r="E130" s="93" t="s">
        <v>609</v>
      </c>
      <c r="F130" s="93">
        <v>4</v>
      </c>
      <c r="G130" s="93">
        <v>1</v>
      </c>
      <c r="H130" s="93">
        <v>4</v>
      </c>
      <c r="I130" s="130">
        <f t="shared" si="21"/>
        <v>0.25</v>
      </c>
      <c r="J130" s="93" t="s">
        <v>610</v>
      </c>
      <c r="K130" s="130">
        <f t="shared" si="22"/>
        <v>0.25</v>
      </c>
      <c r="L130" s="93">
        <v>1</v>
      </c>
      <c r="M130" s="93">
        <v>4</v>
      </c>
      <c r="N130" s="130">
        <f t="shared" si="23"/>
        <v>0.25</v>
      </c>
      <c r="O130" s="93" t="s">
        <v>611</v>
      </c>
      <c r="P130" s="130">
        <f t="shared" si="24"/>
        <v>0.5</v>
      </c>
      <c r="Q130" s="93">
        <v>1</v>
      </c>
      <c r="R130" s="93" t="s">
        <v>445</v>
      </c>
      <c r="S130" s="130">
        <f t="shared" si="25"/>
        <v>0.25</v>
      </c>
      <c r="T130" s="93" t="s">
        <v>612</v>
      </c>
      <c r="U130" s="130">
        <f t="shared" si="26"/>
        <v>0.75</v>
      </c>
      <c r="V130" s="93">
        <v>1</v>
      </c>
      <c r="W130" s="93">
        <v>4</v>
      </c>
      <c r="X130" s="130">
        <f t="shared" si="27"/>
        <v>0.25</v>
      </c>
      <c r="Y130" s="93"/>
      <c r="Z130" s="130">
        <f t="shared" si="28"/>
        <v>1</v>
      </c>
    </row>
    <row r="131" spans="1:26" ht="71.25" x14ac:dyDescent="0.25">
      <c r="A131" s="93" t="s">
        <v>571</v>
      </c>
      <c r="B131" s="161" t="s">
        <v>613</v>
      </c>
      <c r="C131" s="93" t="s">
        <v>614</v>
      </c>
      <c r="D131" s="93" t="s">
        <v>615</v>
      </c>
      <c r="E131" s="93" t="s">
        <v>161</v>
      </c>
      <c r="F131" s="93"/>
      <c r="G131" s="93">
        <v>0</v>
      </c>
      <c r="H131" s="93">
        <v>0</v>
      </c>
      <c r="I131" s="130">
        <f t="shared" si="21"/>
        <v>0</v>
      </c>
      <c r="J131" s="93" t="s">
        <v>616</v>
      </c>
      <c r="K131" s="130">
        <f t="shared" si="22"/>
        <v>0</v>
      </c>
      <c r="L131" s="93">
        <v>0</v>
      </c>
      <c r="M131" s="93">
        <v>0</v>
      </c>
      <c r="N131" s="130">
        <f t="shared" si="23"/>
        <v>0</v>
      </c>
      <c r="O131" s="93" t="s">
        <v>616</v>
      </c>
      <c r="P131" s="130">
        <f t="shared" si="24"/>
        <v>0</v>
      </c>
      <c r="Q131" s="93"/>
      <c r="R131" s="93"/>
      <c r="S131" s="130">
        <f t="shared" si="25"/>
        <v>0</v>
      </c>
      <c r="T131" s="93" t="s">
        <v>616</v>
      </c>
      <c r="U131" s="130">
        <f t="shared" si="26"/>
        <v>0</v>
      </c>
      <c r="V131" s="93"/>
      <c r="W131" s="93"/>
      <c r="X131" s="130">
        <f t="shared" si="27"/>
        <v>0</v>
      </c>
      <c r="Y131" s="93"/>
      <c r="Z131" s="130">
        <f t="shared" si="28"/>
        <v>0</v>
      </c>
    </row>
    <row r="132" spans="1:26" ht="142.5" x14ac:dyDescent="0.25">
      <c r="A132" s="93" t="s">
        <v>571</v>
      </c>
      <c r="B132" s="161"/>
      <c r="C132" s="93" t="s">
        <v>617</v>
      </c>
      <c r="D132" s="93" t="s">
        <v>618</v>
      </c>
      <c r="E132" s="93" t="s">
        <v>619</v>
      </c>
      <c r="F132" s="93">
        <f>6*40</f>
        <v>240</v>
      </c>
      <c r="G132" s="93">
        <v>40</v>
      </c>
      <c r="H132" s="93">
        <v>40</v>
      </c>
      <c r="I132" s="130">
        <f t="shared" si="21"/>
        <v>1</v>
      </c>
      <c r="J132" s="93" t="s">
        <v>620</v>
      </c>
      <c r="K132" s="130">
        <f t="shared" si="22"/>
        <v>0.16666666666666666</v>
      </c>
      <c r="L132" s="93">
        <v>80</v>
      </c>
      <c r="M132" s="93">
        <v>80</v>
      </c>
      <c r="N132" s="130">
        <f t="shared" si="23"/>
        <v>1</v>
      </c>
      <c r="O132" s="93" t="s">
        <v>621</v>
      </c>
      <c r="P132" s="130">
        <f t="shared" si="24"/>
        <v>0.5</v>
      </c>
      <c r="Q132" s="93">
        <v>40</v>
      </c>
      <c r="R132" s="93" t="s">
        <v>577</v>
      </c>
      <c r="S132" s="130">
        <f t="shared" si="25"/>
        <v>1</v>
      </c>
      <c r="T132" s="93" t="s">
        <v>622</v>
      </c>
      <c r="U132" s="130">
        <f t="shared" si="26"/>
        <v>0.66666666666666663</v>
      </c>
      <c r="V132" s="93">
        <v>80</v>
      </c>
      <c r="W132" s="93">
        <v>80</v>
      </c>
      <c r="X132" s="130">
        <f t="shared" si="27"/>
        <v>1</v>
      </c>
      <c r="Y132" s="93"/>
      <c r="Z132" s="130">
        <f t="shared" si="28"/>
        <v>1</v>
      </c>
    </row>
    <row r="133" spans="1:26" ht="128.25" x14ac:dyDescent="0.25">
      <c r="A133" s="93" t="s">
        <v>623</v>
      </c>
      <c r="B133" s="161" t="s">
        <v>624</v>
      </c>
      <c r="C133" s="106" t="s">
        <v>625</v>
      </c>
      <c r="D133" s="93" t="s">
        <v>626</v>
      </c>
      <c r="E133" s="93" t="s">
        <v>627</v>
      </c>
      <c r="F133" s="93">
        <v>3</v>
      </c>
      <c r="G133" s="107">
        <v>3</v>
      </c>
      <c r="H133" s="45">
        <v>3</v>
      </c>
      <c r="I133" s="90">
        <f t="shared" si="21"/>
        <v>1</v>
      </c>
      <c r="J133" s="93" t="s">
        <v>628</v>
      </c>
      <c r="K133" s="90">
        <f t="shared" si="22"/>
        <v>1</v>
      </c>
      <c r="L133" s="19">
        <v>0</v>
      </c>
      <c r="M133" s="45">
        <v>0</v>
      </c>
      <c r="N133" s="90">
        <f t="shared" si="23"/>
        <v>0</v>
      </c>
      <c r="O133" s="51" t="s">
        <v>629</v>
      </c>
      <c r="P133" s="90">
        <f t="shared" si="24"/>
        <v>1</v>
      </c>
      <c r="Q133" s="6">
        <v>0</v>
      </c>
      <c r="R133" s="73" t="s">
        <v>94</v>
      </c>
      <c r="S133" s="90">
        <f t="shared" si="25"/>
        <v>0</v>
      </c>
      <c r="T133" s="7" t="s">
        <v>630</v>
      </c>
      <c r="U133" s="90">
        <f t="shared" si="26"/>
        <v>1</v>
      </c>
      <c r="V133" s="72"/>
      <c r="W133" s="108"/>
      <c r="X133" s="90">
        <f t="shared" si="27"/>
        <v>0</v>
      </c>
      <c r="Y133" s="7" t="s">
        <v>631</v>
      </c>
      <c r="Z133" s="90">
        <f t="shared" si="28"/>
        <v>1</v>
      </c>
    </row>
    <row r="134" spans="1:26" ht="128.25" x14ac:dyDescent="0.25">
      <c r="A134" s="93" t="s">
        <v>623</v>
      </c>
      <c r="B134" s="161"/>
      <c r="C134" s="106" t="s">
        <v>632</v>
      </c>
      <c r="D134" s="93" t="s">
        <v>626</v>
      </c>
      <c r="E134" s="93" t="s">
        <v>633</v>
      </c>
      <c r="F134" s="93">
        <v>5</v>
      </c>
      <c r="G134" s="19">
        <v>0</v>
      </c>
      <c r="H134" s="45">
        <v>0</v>
      </c>
      <c r="I134" s="90">
        <f t="shared" si="21"/>
        <v>0</v>
      </c>
      <c r="J134" s="93" t="s">
        <v>634</v>
      </c>
      <c r="K134" s="90">
        <f t="shared" si="22"/>
        <v>0</v>
      </c>
      <c r="L134" s="107" t="s">
        <v>391</v>
      </c>
      <c r="M134" s="45">
        <v>5</v>
      </c>
      <c r="N134" s="90">
        <f t="shared" si="23"/>
        <v>1</v>
      </c>
      <c r="O134" s="51" t="s">
        <v>635</v>
      </c>
      <c r="P134" s="90">
        <f t="shared" si="24"/>
        <v>1</v>
      </c>
      <c r="Q134" s="6">
        <v>0</v>
      </c>
      <c r="R134" s="73" t="s">
        <v>94</v>
      </c>
      <c r="S134" s="90">
        <f t="shared" si="25"/>
        <v>0</v>
      </c>
      <c r="T134" s="7" t="s">
        <v>630</v>
      </c>
      <c r="U134" s="90">
        <f t="shared" si="26"/>
        <v>1</v>
      </c>
      <c r="V134" s="72"/>
      <c r="W134" s="108"/>
      <c r="X134" s="90">
        <f t="shared" si="27"/>
        <v>0</v>
      </c>
      <c r="Y134" s="7" t="s">
        <v>630</v>
      </c>
      <c r="Z134" s="90">
        <f t="shared" si="28"/>
        <v>1</v>
      </c>
    </row>
    <row r="135" spans="1:26" ht="384.75" x14ac:dyDescent="0.25">
      <c r="A135" s="93" t="s">
        <v>623</v>
      </c>
      <c r="B135" s="106" t="s">
        <v>636</v>
      </c>
      <c r="C135" s="106" t="s">
        <v>637</v>
      </c>
      <c r="D135" s="93" t="s">
        <v>638</v>
      </c>
      <c r="E135" s="93" t="s">
        <v>639</v>
      </c>
      <c r="F135" s="19">
        <v>6</v>
      </c>
      <c r="G135" s="107">
        <v>0</v>
      </c>
      <c r="H135" s="45">
        <v>0</v>
      </c>
      <c r="I135" s="90">
        <f t="shared" si="21"/>
        <v>0</v>
      </c>
      <c r="J135" s="109" t="s">
        <v>640</v>
      </c>
      <c r="K135" s="90">
        <f t="shared" si="22"/>
        <v>0</v>
      </c>
      <c r="L135" s="107">
        <v>6</v>
      </c>
      <c r="M135" s="45">
        <v>6</v>
      </c>
      <c r="N135" s="90">
        <f t="shared" si="23"/>
        <v>1</v>
      </c>
      <c r="O135" s="51" t="s">
        <v>641</v>
      </c>
      <c r="P135" s="90">
        <f t="shared" si="24"/>
        <v>1</v>
      </c>
      <c r="Q135" s="6">
        <v>0</v>
      </c>
      <c r="R135" s="73" t="s">
        <v>94</v>
      </c>
      <c r="S135" s="90">
        <f t="shared" si="25"/>
        <v>0</v>
      </c>
      <c r="T135" s="7" t="s">
        <v>1026</v>
      </c>
      <c r="U135" s="90">
        <f t="shared" si="26"/>
        <v>1</v>
      </c>
      <c r="V135" s="72"/>
      <c r="W135" s="108"/>
      <c r="X135" s="90">
        <f t="shared" si="27"/>
        <v>0</v>
      </c>
      <c r="Y135" s="7" t="s">
        <v>630</v>
      </c>
      <c r="Z135" s="90">
        <f t="shared" si="28"/>
        <v>1</v>
      </c>
    </row>
    <row r="136" spans="1:26" ht="99.75" x14ac:dyDescent="0.25">
      <c r="A136" s="93" t="s">
        <v>623</v>
      </c>
      <c r="B136" s="93" t="s">
        <v>642</v>
      </c>
      <c r="C136" s="106" t="s">
        <v>643</v>
      </c>
      <c r="D136" s="93" t="s">
        <v>644</v>
      </c>
      <c r="E136" s="93" t="s">
        <v>645</v>
      </c>
      <c r="F136" s="93">
        <v>64</v>
      </c>
      <c r="G136" s="107">
        <v>16</v>
      </c>
      <c r="H136" s="45">
        <v>16</v>
      </c>
      <c r="I136" s="90">
        <f t="shared" si="21"/>
        <v>1</v>
      </c>
      <c r="J136" s="110" t="s">
        <v>646</v>
      </c>
      <c r="K136" s="90">
        <f t="shared" si="22"/>
        <v>0.25</v>
      </c>
      <c r="L136" s="107">
        <v>16</v>
      </c>
      <c r="M136" s="45">
        <v>16</v>
      </c>
      <c r="N136" s="90">
        <f t="shared" si="23"/>
        <v>1</v>
      </c>
      <c r="O136" s="110" t="s">
        <v>646</v>
      </c>
      <c r="P136" s="90">
        <f t="shared" si="24"/>
        <v>0.5</v>
      </c>
      <c r="Q136" s="107">
        <v>16</v>
      </c>
      <c r="R136" s="45">
        <v>16</v>
      </c>
      <c r="S136" s="90">
        <f t="shared" si="25"/>
        <v>1</v>
      </c>
      <c r="T136" s="7" t="s">
        <v>646</v>
      </c>
      <c r="U136" s="90">
        <f t="shared" si="26"/>
        <v>0.75</v>
      </c>
      <c r="V136" s="6">
        <v>16</v>
      </c>
      <c r="W136" s="73" t="s">
        <v>410</v>
      </c>
      <c r="X136" s="90">
        <f t="shared" si="27"/>
        <v>1</v>
      </c>
      <c r="Y136" s="7" t="s">
        <v>646</v>
      </c>
      <c r="Z136" s="90">
        <f t="shared" si="28"/>
        <v>1</v>
      </c>
    </row>
    <row r="137" spans="1:26" ht="57" x14ac:dyDescent="0.25">
      <c r="A137" s="93" t="s">
        <v>623</v>
      </c>
      <c r="B137" s="93" t="s">
        <v>647</v>
      </c>
      <c r="C137" s="60" t="s">
        <v>648</v>
      </c>
      <c r="D137" s="93" t="s">
        <v>649</v>
      </c>
      <c r="E137" s="93" t="s">
        <v>650</v>
      </c>
      <c r="F137" s="93">
        <v>64</v>
      </c>
      <c r="G137" s="107">
        <v>16</v>
      </c>
      <c r="H137" s="45">
        <v>16</v>
      </c>
      <c r="I137" s="90">
        <f t="shared" si="21"/>
        <v>1</v>
      </c>
      <c r="J137" s="65" t="s">
        <v>651</v>
      </c>
      <c r="K137" s="90">
        <f t="shared" si="22"/>
        <v>0.25</v>
      </c>
      <c r="L137" s="107">
        <v>16</v>
      </c>
      <c r="M137" s="45">
        <v>16</v>
      </c>
      <c r="N137" s="90">
        <f t="shared" si="23"/>
        <v>1</v>
      </c>
      <c r="O137" s="65" t="s">
        <v>651</v>
      </c>
      <c r="P137" s="90">
        <f t="shared" si="24"/>
        <v>0.5</v>
      </c>
      <c r="Q137" s="107">
        <v>16</v>
      </c>
      <c r="R137" s="45">
        <v>16</v>
      </c>
      <c r="S137" s="90">
        <f t="shared" si="25"/>
        <v>1</v>
      </c>
      <c r="T137" s="7" t="s">
        <v>651</v>
      </c>
      <c r="U137" s="90">
        <f t="shared" si="26"/>
        <v>0.75</v>
      </c>
      <c r="V137" s="6">
        <v>16</v>
      </c>
      <c r="W137" s="73" t="s">
        <v>410</v>
      </c>
      <c r="X137" s="90">
        <f t="shared" si="27"/>
        <v>1</v>
      </c>
      <c r="Y137" s="7" t="s">
        <v>651</v>
      </c>
      <c r="Z137" s="90">
        <f t="shared" si="28"/>
        <v>1</v>
      </c>
    </row>
    <row r="138" spans="1:26" ht="257.25" x14ac:dyDescent="0.25">
      <c r="A138" s="93" t="s">
        <v>623</v>
      </c>
      <c r="B138" s="93" t="s">
        <v>652</v>
      </c>
      <c r="C138" s="106" t="s">
        <v>653</v>
      </c>
      <c r="D138" s="93" t="s">
        <v>654</v>
      </c>
      <c r="E138" s="93" t="s">
        <v>655</v>
      </c>
      <c r="F138" s="93">
        <v>4</v>
      </c>
      <c r="G138" s="74">
        <v>0</v>
      </c>
      <c r="H138" s="45">
        <v>0</v>
      </c>
      <c r="I138" s="90">
        <f>IFERROR((G138/H138),0)</f>
        <v>0</v>
      </c>
      <c r="J138" s="65" t="s">
        <v>656</v>
      </c>
      <c r="K138" s="90">
        <f t="shared" si="22"/>
        <v>0</v>
      </c>
      <c r="L138" s="74">
        <v>4</v>
      </c>
      <c r="M138" s="45">
        <v>4</v>
      </c>
      <c r="N138" s="90">
        <f t="shared" si="23"/>
        <v>1</v>
      </c>
      <c r="O138" s="68" t="s">
        <v>657</v>
      </c>
      <c r="P138" s="90">
        <f t="shared" si="24"/>
        <v>1</v>
      </c>
      <c r="Q138" s="6"/>
      <c r="R138" s="73"/>
      <c r="S138" s="90">
        <f t="shared" si="25"/>
        <v>0</v>
      </c>
      <c r="T138" s="7" t="s">
        <v>658</v>
      </c>
      <c r="U138" s="90">
        <f t="shared" si="26"/>
        <v>1</v>
      </c>
      <c r="V138" s="72"/>
      <c r="W138" s="108"/>
      <c r="X138" s="90">
        <f t="shared" si="27"/>
        <v>0</v>
      </c>
      <c r="Y138" s="7" t="s">
        <v>658</v>
      </c>
      <c r="Z138" s="90">
        <f t="shared" si="28"/>
        <v>1</v>
      </c>
    </row>
    <row r="139" spans="1:26" ht="285" x14ac:dyDescent="0.25">
      <c r="A139" s="93" t="s">
        <v>623</v>
      </c>
      <c r="B139" s="161" t="s">
        <v>659</v>
      </c>
      <c r="C139" s="93" t="s">
        <v>660</v>
      </c>
      <c r="D139" s="93" t="s">
        <v>644</v>
      </c>
      <c r="E139" s="93" t="s">
        <v>661</v>
      </c>
      <c r="F139" s="93">
        <v>4</v>
      </c>
      <c r="G139" s="93">
        <v>1</v>
      </c>
      <c r="H139" s="93">
        <v>4</v>
      </c>
      <c r="I139" s="130">
        <f t="shared" si="21"/>
        <v>0.25</v>
      </c>
      <c r="J139" s="93" t="s">
        <v>662</v>
      </c>
      <c r="K139" s="130">
        <f t="shared" si="22"/>
        <v>0.25</v>
      </c>
      <c r="L139" s="93">
        <v>1</v>
      </c>
      <c r="M139" s="93">
        <v>4</v>
      </c>
      <c r="N139" s="130">
        <f t="shared" si="23"/>
        <v>0.25</v>
      </c>
      <c r="O139" s="93" t="s">
        <v>663</v>
      </c>
      <c r="P139" s="130">
        <f t="shared" si="24"/>
        <v>0.5</v>
      </c>
      <c r="Q139" s="93">
        <v>1</v>
      </c>
      <c r="R139" s="93" t="s">
        <v>445</v>
      </c>
      <c r="S139" s="130">
        <f t="shared" si="25"/>
        <v>0.25</v>
      </c>
      <c r="T139" s="93" t="s">
        <v>663</v>
      </c>
      <c r="U139" s="130">
        <f t="shared" si="26"/>
        <v>0.75</v>
      </c>
      <c r="V139" s="93">
        <v>1</v>
      </c>
      <c r="W139" s="93">
        <v>4</v>
      </c>
      <c r="X139" s="130">
        <f t="shared" si="27"/>
        <v>0.25</v>
      </c>
      <c r="Y139" s="93" t="s">
        <v>663</v>
      </c>
      <c r="Z139" s="130">
        <f t="shared" si="28"/>
        <v>1</v>
      </c>
    </row>
    <row r="140" spans="1:26" ht="71.25" x14ac:dyDescent="0.25">
      <c r="A140" s="93" t="s">
        <v>623</v>
      </c>
      <c r="B140" s="161"/>
      <c r="C140" s="93" t="s">
        <v>664</v>
      </c>
      <c r="D140" s="93" t="s">
        <v>665</v>
      </c>
      <c r="E140" s="93" t="s">
        <v>661</v>
      </c>
      <c r="F140" s="93">
        <v>4</v>
      </c>
      <c r="G140" s="93">
        <v>1</v>
      </c>
      <c r="H140" s="93">
        <v>4</v>
      </c>
      <c r="I140" s="130">
        <f t="shared" si="21"/>
        <v>0.25</v>
      </c>
      <c r="J140" s="93" t="s">
        <v>666</v>
      </c>
      <c r="K140" s="130">
        <f t="shared" si="22"/>
        <v>0.25</v>
      </c>
      <c r="L140" s="93">
        <v>1</v>
      </c>
      <c r="M140" s="93">
        <v>4</v>
      </c>
      <c r="N140" s="130">
        <f t="shared" si="23"/>
        <v>0.25</v>
      </c>
      <c r="O140" s="93" t="s">
        <v>666</v>
      </c>
      <c r="P140" s="130">
        <f t="shared" si="24"/>
        <v>0.5</v>
      </c>
      <c r="Q140" s="93">
        <v>1</v>
      </c>
      <c r="R140" s="93" t="s">
        <v>445</v>
      </c>
      <c r="S140" s="130">
        <f t="shared" si="25"/>
        <v>0.25</v>
      </c>
      <c r="T140" s="93" t="s">
        <v>666</v>
      </c>
      <c r="U140" s="130">
        <f t="shared" si="26"/>
        <v>0.75</v>
      </c>
      <c r="V140" s="93">
        <v>1</v>
      </c>
      <c r="W140" s="93">
        <v>4</v>
      </c>
      <c r="X140" s="130">
        <f t="shared" si="27"/>
        <v>0.25</v>
      </c>
      <c r="Y140" s="93" t="s">
        <v>666</v>
      </c>
      <c r="Z140" s="130">
        <f t="shared" si="28"/>
        <v>1</v>
      </c>
    </row>
    <row r="141" spans="1:26" ht="199.5" x14ac:dyDescent="0.25">
      <c r="A141" s="93" t="s">
        <v>623</v>
      </c>
      <c r="B141" s="106" t="s">
        <v>667</v>
      </c>
      <c r="C141" s="106" t="s">
        <v>668</v>
      </c>
      <c r="D141" s="93" t="s">
        <v>669</v>
      </c>
      <c r="E141" s="93" t="s">
        <v>53</v>
      </c>
      <c r="F141" s="93">
        <v>1</v>
      </c>
      <c r="G141" s="74">
        <v>0</v>
      </c>
      <c r="H141" s="45">
        <v>0</v>
      </c>
      <c r="I141" s="90">
        <f t="shared" si="21"/>
        <v>0</v>
      </c>
      <c r="J141" s="65" t="s">
        <v>670</v>
      </c>
      <c r="K141" s="90">
        <f t="shared" si="22"/>
        <v>0</v>
      </c>
      <c r="L141" s="74">
        <v>1</v>
      </c>
      <c r="M141" s="45">
        <v>1</v>
      </c>
      <c r="N141" s="90">
        <f t="shared" si="23"/>
        <v>1</v>
      </c>
      <c r="O141" s="112" t="s">
        <v>671</v>
      </c>
      <c r="P141" s="90">
        <f t="shared" si="24"/>
        <v>1</v>
      </c>
      <c r="Q141" s="6">
        <v>0</v>
      </c>
      <c r="R141" s="73" t="s">
        <v>94</v>
      </c>
      <c r="S141" s="90">
        <f t="shared" si="25"/>
        <v>0</v>
      </c>
      <c r="T141" s="7" t="s">
        <v>672</v>
      </c>
      <c r="U141" s="90">
        <f t="shared" si="26"/>
        <v>1</v>
      </c>
      <c r="V141" s="72"/>
      <c r="W141" s="108"/>
      <c r="X141" s="90">
        <f t="shared" si="27"/>
        <v>0</v>
      </c>
      <c r="Y141" s="7" t="s">
        <v>673</v>
      </c>
      <c r="Z141" s="90">
        <f t="shared" si="28"/>
        <v>1</v>
      </c>
    </row>
    <row r="142" spans="1:26" ht="128.25" x14ac:dyDescent="0.25">
      <c r="A142" s="93" t="s">
        <v>623</v>
      </c>
      <c r="B142" s="93" t="s">
        <v>674</v>
      </c>
      <c r="C142" s="106" t="s">
        <v>675</v>
      </c>
      <c r="D142" s="93" t="s">
        <v>676</v>
      </c>
      <c r="E142" s="93" t="s">
        <v>677</v>
      </c>
      <c r="F142" s="93">
        <v>16</v>
      </c>
      <c r="G142" s="111">
        <v>0</v>
      </c>
      <c r="H142" s="45">
        <v>0</v>
      </c>
      <c r="I142" s="90">
        <f t="shared" si="21"/>
        <v>0</v>
      </c>
      <c r="J142" s="65" t="s">
        <v>678</v>
      </c>
      <c r="K142" s="90">
        <f t="shared" si="22"/>
        <v>0</v>
      </c>
      <c r="L142" s="111">
        <v>16</v>
      </c>
      <c r="M142" s="45">
        <v>16</v>
      </c>
      <c r="N142" s="90">
        <f t="shared" si="23"/>
        <v>1</v>
      </c>
      <c r="O142" s="65" t="s">
        <v>679</v>
      </c>
      <c r="P142" s="90">
        <f t="shared" si="24"/>
        <v>1</v>
      </c>
      <c r="Q142" s="6">
        <v>0</v>
      </c>
      <c r="R142" s="73" t="s">
        <v>94</v>
      </c>
      <c r="S142" s="90">
        <f t="shared" si="25"/>
        <v>0</v>
      </c>
      <c r="T142" s="7" t="s">
        <v>680</v>
      </c>
      <c r="U142" s="90">
        <f t="shared" si="26"/>
        <v>1</v>
      </c>
      <c r="V142" s="72"/>
      <c r="W142" s="108"/>
      <c r="X142" s="90">
        <f t="shared" si="27"/>
        <v>0</v>
      </c>
      <c r="Y142" s="7" t="s">
        <v>680</v>
      </c>
      <c r="Z142" s="90">
        <f t="shared" si="28"/>
        <v>1</v>
      </c>
    </row>
    <row r="143" spans="1:26" ht="114" x14ac:dyDescent="0.25">
      <c r="A143" s="93" t="s">
        <v>623</v>
      </c>
      <c r="B143" s="161" t="s">
        <v>681</v>
      </c>
      <c r="C143" s="157" t="s">
        <v>682</v>
      </c>
      <c r="D143" s="93" t="s">
        <v>683</v>
      </c>
      <c r="E143" s="93" t="s">
        <v>684</v>
      </c>
      <c r="F143" s="93">
        <v>17</v>
      </c>
      <c r="G143" s="111">
        <v>5</v>
      </c>
      <c r="H143" s="45">
        <v>7</v>
      </c>
      <c r="I143" s="90">
        <f t="shared" si="21"/>
        <v>0.7142857142857143</v>
      </c>
      <c r="J143" s="51" t="s">
        <v>685</v>
      </c>
      <c r="K143" s="90">
        <f t="shared" si="22"/>
        <v>0.29411764705882354</v>
      </c>
      <c r="L143" s="111">
        <v>12</v>
      </c>
      <c r="M143" s="45">
        <v>12</v>
      </c>
      <c r="N143" s="90">
        <f t="shared" si="23"/>
        <v>1</v>
      </c>
      <c r="O143" s="112" t="s">
        <v>686</v>
      </c>
      <c r="P143" s="90">
        <f t="shared" si="24"/>
        <v>1</v>
      </c>
      <c r="Q143" s="6">
        <v>0</v>
      </c>
      <c r="R143" s="73" t="s">
        <v>94</v>
      </c>
      <c r="S143" s="90">
        <f t="shared" si="25"/>
        <v>0</v>
      </c>
      <c r="T143" s="7" t="s">
        <v>687</v>
      </c>
      <c r="U143" s="90">
        <f t="shared" si="26"/>
        <v>1</v>
      </c>
      <c r="V143" s="6">
        <v>0</v>
      </c>
      <c r="W143" s="73" t="s">
        <v>94</v>
      </c>
      <c r="X143" s="90">
        <f t="shared" si="27"/>
        <v>0</v>
      </c>
      <c r="Y143" s="7" t="s">
        <v>687</v>
      </c>
      <c r="Z143" s="90">
        <f t="shared" si="28"/>
        <v>1</v>
      </c>
    </row>
    <row r="144" spans="1:26" ht="114" x14ac:dyDescent="0.25">
      <c r="A144" s="93" t="s">
        <v>623</v>
      </c>
      <c r="B144" s="161"/>
      <c r="C144" s="157"/>
      <c r="D144" s="93" t="s">
        <v>688</v>
      </c>
      <c r="E144" s="60" t="s">
        <v>689</v>
      </c>
      <c r="F144" s="60">
        <v>16</v>
      </c>
      <c r="G144" s="19">
        <v>0</v>
      </c>
      <c r="H144" s="45">
        <v>0</v>
      </c>
      <c r="I144" s="90">
        <f t="shared" si="21"/>
        <v>0</v>
      </c>
      <c r="J144" s="51" t="s">
        <v>690</v>
      </c>
      <c r="K144" s="90">
        <f t="shared" si="22"/>
        <v>0</v>
      </c>
      <c r="L144" s="74">
        <v>0</v>
      </c>
      <c r="M144" s="45">
        <v>0</v>
      </c>
      <c r="N144" s="90">
        <f t="shared" si="23"/>
        <v>0</v>
      </c>
      <c r="O144" s="51" t="s">
        <v>690</v>
      </c>
      <c r="P144" s="90">
        <f t="shared" si="24"/>
        <v>0</v>
      </c>
      <c r="Q144" s="6">
        <v>7</v>
      </c>
      <c r="R144" s="73" t="s">
        <v>410</v>
      </c>
      <c r="S144" s="90">
        <f t="shared" si="25"/>
        <v>0.4375</v>
      </c>
      <c r="T144" s="7" t="s">
        <v>691</v>
      </c>
      <c r="U144" s="90">
        <f t="shared" si="26"/>
        <v>0.4375</v>
      </c>
      <c r="V144" s="6">
        <v>9</v>
      </c>
      <c r="W144" s="73" t="s">
        <v>410</v>
      </c>
      <c r="X144" s="90">
        <f t="shared" si="27"/>
        <v>0.5625</v>
      </c>
      <c r="Y144" s="7" t="s">
        <v>692</v>
      </c>
      <c r="Z144" s="90">
        <f t="shared" si="28"/>
        <v>1</v>
      </c>
    </row>
    <row r="145" spans="1:26" ht="99.75" x14ac:dyDescent="0.25">
      <c r="A145" s="93" t="s">
        <v>693</v>
      </c>
      <c r="B145" s="106" t="s">
        <v>694</v>
      </c>
      <c r="C145" s="93" t="s">
        <v>695</v>
      </c>
      <c r="D145" s="93" t="s">
        <v>696</v>
      </c>
      <c r="E145" s="93" t="s">
        <v>697</v>
      </c>
      <c r="F145" s="93" t="s">
        <v>241</v>
      </c>
      <c r="G145" s="19">
        <v>174</v>
      </c>
      <c r="H145" s="45">
        <v>174</v>
      </c>
      <c r="I145" s="83">
        <f t="shared" si="21"/>
        <v>1</v>
      </c>
      <c r="J145" s="93"/>
      <c r="K145" s="90">
        <f t="shared" si="22"/>
        <v>1</v>
      </c>
      <c r="L145" s="93">
        <v>139</v>
      </c>
      <c r="M145" s="45">
        <v>139</v>
      </c>
      <c r="N145" s="83">
        <f t="shared" si="23"/>
        <v>1</v>
      </c>
      <c r="O145" s="93"/>
      <c r="P145" s="90">
        <f t="shared" si="24"/>
        <v>1</v>
      </c>
      <c r="Q145" s="6">
        <v>145</v>
      </c>
      <c r="R145" s="73" t="s">
        <v>698</v>
      </c>
      <c r="S145" s="83">
        <f t="shared" si="25"/>
        <v>1</v>
      </c>
      <c r="T145" s="72"/>
      <c r="U145" s="90">
        <f t="shared" si="26"/>
        <v>1</v>
      </c>
      <c r="V145" s="93">
        <v>186</v>
      </c>
      <c r="W145" s="93">
        <v>186</v>
      </c>
      <c r="X145" s="83">
        <f t="shared" si="27"/>
        <v>1</v>
      </c>
      <c r="Y145" s="72"/>
      <c r="Z145" s="90">
        <f t="shared" si="28"/>
        <v>1</v>
      </c>
    </row>
    <row r="146" spans="1:26" ht="99.75" x14ac:dyDescent="0.25">
      <c r="A146" s="93" t="s">
        <v>693</v>
      </c>
      <c r="B146" s="106" t="s">
        <v>694</v>
      </c>
      <c r="C146" s="93" t="s">
        <v>699</v>
      </c>
      <c r="D146" s="93" t="s">
        <v>700</v>
      </c>
      <c r="E146" s="93" t="s">
        <v>701</v>
      </c>
      <c r="F146" s="93">
        <v>60</v>
      </c>
      <c r="G146" s="19">
        <v>19</v>
      </c>
      <c r="H146" s="45">
        <v>15</v>
      </c>
      <c r="I146" s="83">
        <f t="shared" si="21"/>
        <v>1.2666666666666666</v>
      </c>
      <c r="J146" s="93"/>
      <c r="K146" s="90">
        <f t="shared" si="22"/>
        <v>0.31666666666666665</v>
      </c>
      <c r="L146" s="93">
        <v>25</v>
      </c>
      <c r="M146" s="45">
        <v>25</v>
      </c>
      <c r="N146" s="83">
        <f t="shared" si="23"/>
        <v>1</v>
      </c>
      <c r="O146" s="93"/>
      <c r="P146" s="90">
        <f t="shared" si="24"/>
        <v>0.73333333333333328</v>
      </c>
      <c r="Q146" s="6">
        <v>16</v>
      </c>
      <c r="R146" s="73" t="s">
        <v>410</v>
      </c>
      <c r="S146" s="83">
        <f t="shared" si="25"/>
        <v>1</v>
      </c>
      <c r="T146" s="72"/>
      <c r="U146" s="90">
        <f t="shared" si="26"/>
        <v>1</v>
      </c>
      <c r="V146" s="93">
        <v>15</v>
      </c>
      <c r="W146" s="93">
        <v>15</v>
      </c>
      <c r="X146" s="83">
        <f t="shared" si="27"/>
        <v>1</v>
      </c>
      <c r="Y146" s="72"/>
      <c r="Z146" s="90">
        <f t="shared" si="28"/>
        <v>1.25</v>
      </c>
    </row>
    <row r="147" spans="1:26" ht="99.75" x14ac:dyDescent="0.25">
      <c r="A147" s="93" t="s">
        <v>693</v>
      </c>
      <c r="B147" s="106" t="s">
        <v>694</v>
      </c>
      <c r="C147" s="93" t="s">
        <v>702</v>
      </c>
      <c r="D147" s="93" t="s">
        <v>703</v>
      </c>
      <c r="E147" s="93" t="s">
        <v>53</v>
      </c>
      <c r="F147" s="93">
        <v>1</v>
      </c>
      <c r="G147" s="19">
        <v>0</v>
      </c>
      <c r="H147" s="45">
        <v>0</v>
      </c>
      <c r="I147" s="83">
        <f t="shared" si="21"/>
        <v>0</v>
      </c>
      <c r="J147" s="93" t="s">
        <v>704</v>
      </c>
      <c r="K147" s="90">
        <f t="shared" si="22"/>
        <v>0</v>
      </c>
      <c r="L147" s="93">
        <v>0</v>
      </c>
      <c r="M147" s="45">
        <v>0</v>
      </c>
      <c r="N147" s="83">
        <f t="shared" si="23"/>
        <v>0</v>
      </c>
      <c r="O147" s="93" t="s">
        <v>705</v>
      </c>
      <c r="P147" s="90">
        <f t="shared" si="24"/>
        <v>0</v>
      </c>
      <c r="Q147" s="6">
        <v>0</v>
      </c>
      <c r="R147" s="73" t="s">
        <v>94</v>
      </c>
      <c r="S147" s="83">
        <f t="shared" si="25"/>
        <v>0</v>
      </c>
      <c r="T147" s="93" t="s">
        <v>705</v>
      </c>
      <c r="U147" s="90">
        <f t="shared" si="26"/>
        <v>0</v>
      </c>
      <c r="V147" s="93">
        <v>1</v>
      </c>
      <c r="W147" s="93">
        <v>1</v>
      </c>
      <c r="X147" s="83">
        <f t="shared" si="27"/>
        <v>1</v>
      </c>
      <c r="Y147" s="72"/>
      <c r="Z147" s="90">
        <f t="shared" si="28"/>
        <v>1</v>
      </c>
    </row>
    <row r="148" spans="1:26" ht="99.75" x14ac:dyDescent="0.25">
      <c r="A148" s="93" t="s">
        <v>693</v>
      </c>
      <c r="B148" s="106" t="s">
        <v>694</v>
      </c>
      <c r="C148" s="93" t="s">
        <v>706</v>
      </c>
      <c r="D148" s="93" t="s">
        <v>707</v>
      </c>
      <c r="E148" s="93" t="s">
        <v>708</v>
      </c>
      <c r="F148" s="93">
        <v>370</v>
      </c>
      <c r="G148" s="19">
        <v>64</v>
      </c>
      <c r="H148" s="45">
        <v>65</v>
      </c>
      <c r="I148" s="83">
        <f t="shared" si="21"/>
        <v>0.98461538461538467</v>
      </c>
      <c r="J148" s="72"/>
      <c r="K148" s="90">
        <f t="shared" si="22"/>
        <v>0.17297297297297298</v>
      </c>
      <c r="L148" s="93">
        <v>66</v>
      </c>
      <c r="M148" s="45">
        <v>112</v>
      </c>
      <c r="N148" s="83">
        <f t="shared" si="23"/>
        <v>0.5892857142857143</v>
      </c>
      <c r="O148" s="113"/>
      <c r="P148" s="90">
        <f t="shared" si="24"/>
        <v>0.35135135135135137</v>
      </c>
      <c r="Q148" s="6">
        <v>138</v>
      </c>
      <c r="R148" s="73" t="s">
        <v>709</v>
      </c>
      <c r="S148" s="83">
        <f t="shared" si="25"/>
        <v>1.3663366336633664</v>
      </c>
      <c r="T148" s="72"/>
      <c r="U148" s="90">
        <f t="shared" si="26"/>
        <v>0.72432432432432436</v>
      </c>
      <c r="V148" s="93">
        <v>104</v>
      </c>
      <c r="W148" s="93">
        <v>92</v>
      </c>
      <c r="X148" s="83">
        <f t="shared" si="27"/>
        <v>1.1304347826086956</v>
      </c>
      <c r="Y148" s="72"/>
      <c r="Z148" s="90">
        <f t="shared" si="28"/>
        <v>1.0054054054054054</v>
      </c>
    </row>
    <row r="149" spans="1:26" ht="99.75" x14ac:dyDescent="0.25">
      <c r="A149" s="93" t="s">
        <v>693</v>
      </c>
      <c r="B149" s="106" t="s">
        <v>694</v>
      </c>
      <c r="C149" s="53" t="s">
        <v>710</v>
      </c>
      <c r="D149" s="93" t="s">
        <v>711</v>
      </c>
      <c r="E149" s="93" t="s">
        <v>712</v>
      </c>
      <c r="F149" s="93">
        <v>352</v>
      </c>
      <c r="G149" s="19">
        <v>18</v>
      </c>
      <c r="H149" s="45">
        <v>88</v>
      </c>
      <c r="I149" s="83">
        <f t="shared" si="21"/>
        <v>0.20454545454545456</v>
      </c>
      <c r="J149" s="72"/>
      <c r="K149" s="90">
        <f t="shared" si="22"/>
        <v>5.113636363636364E-2</v>
      </c>
      <c r="L149" s="93">
        <v>249</v>
      </c>
      <c r="M149" s="45">
        <v>88</v>
      </c>
      <c r="N149" s="83">
        <f t="shared" si="23"/>
        <v>2.8295454545454546</v>
      </c>
      <c r="O149" s="93"/>
      <c r="P149" s="90">
        <f t="shared" si="24"/>
        <v>0.75852272727272729</v>
      </c>
      <c r="Q149" s="6">
        <v>30</v>
      </c>
      <c r="R149" s="73" t="s">
        <v>713</v>
      </c>
      <c r="S149" s="83">
        <f t="shared" si="25"/>
        <v>0.34090909090909088</v>
      </c>
      <c r="T149" s="72"/>
      <c r="U149" s="90">
        <f t="shared" si="26"/>
        <v>0.84375</v>
      </c>
      <c r="V149" s="93">
        <v>196</v>
      </c>
      <c r="W149" s="93">
        <v>88</v>
      </c>
      <c r="X149" s="83">
        <f t="shared" si="27"/>
        <v>2.2272727272727271</v>
      </c>
      <c r="Y149" s="72"/>
      <c r="Z149" s="90">
        <f t="shared" si="28"/>
        <v>1.4005681818181819</v>
      </c>
    </row>
    <row r="150" spans="1:26" ht="99.75" x14ac:dyDescent="0.25">
      <c r="A150" s="93" t="s">
        <v>693</v>
      </c>
      <c r="B150" s="106" t="s">
        <v>694</v>
      </c>
      <c r="C150" s="53" t="s">
        <v>714</v>
      </c>
      <c r="D150" s="93" t="s">
        <v>715</v>
      </c>
      <c r="E150" s="93" t="s">
        <v>53</v>
      </c>
      <c r="F150" s="93">
        <v>0</v>
      </c>
      <c r="G150" s="19">
        <v>0</v>
      </c>
      <c r="H150" s="45"/>
      <c r="I150" s="83">
        <f t="shared" si="21"/>
        <v>0</v>
      </c>
      <c r="J150" s="72"/>
      <c r="K150" s="90">
        <f t="shared" si="22"/>
        <v>0</v>
      </c>
      <c r="L150" s="93">
        <v>1</v>
      </c>
      <c r="M150" s="45">
        <v>1</v>
      </c>
      <c r="N150" s="83">
        <f t="shared" si="23"/>
        <v>1</v>
      </c>
      <c r="O150" s="93"/>
      <c r="P150" s="90">
        <f t="shared" si="24"/>
        <v>0</v>
      </c>
      <c r="Q150" s="6">
        <v>1</v>
      </c>
      <c r="R150" s="73" t="s">
        <v>147</v>
      </c>
      <c r="S150" s="83">
        <f t="shared" si="25"/>
        <v>1</v>
      </c>
      <c r="T150" s="72"/>
      <c r="U150" s="90">
        <f t="shared" si="26"/>
        <v>0</v>
      </c>
      <c r="V150" s="93">
        <v>0</v>
      </c>
      <c r="W150" s="93">
        <v>0</v>
      </c>
      <c r="X150" s="83">
        <f t="shared" si="27"/>
        <v>0</v>
      </c>
      <c r="Y150" s="72"/>
      <c r="Z150" s="90">
        <f t="shared" si="28"/>
        <v>0</v>
      </c>
    </row>
    <row r="151" spans="1:26" ht="99.75" x14ac:dyDescent="0.25">
      <c r="A151" s="93" t="s">
        <v>693</v>
      </c>
      <c r="B151" s="106" t="s">
        <v>694</v>
      </c>
      <c r="C151" s="53" t="s">
        <v>716</v>
      </c>
      <c r="D151" s="93" t="s">
        <v>717</v>
      </c>
      <c r="E151" s="93" t="s">
        <v>718</v>
      </c>
      <c r="F151" s="93" t="s">
        <v>241</v>
      </c>
      <c r="G151" s="19">
        <v>7</v>
      </c>
      <c r="H151" s="45">
        <v>7</v>
      </c>
      <c r="I151" s="83">
        <f t="shared" si="21"/>
        <v>1</v>
      </c>
      <c r="J151" s="72"/>
      <c r="K151" s="90">
        <f t="shared" si="22"/>
        <v>1</v>
      </c>
      <c r="L151" s="93">
        <v>6</v>
      </c>
      <c r="M151" s="45">
        <v>8</v>
      </c>
      <c r="N151" s="83">
        <f t="shared" si="23"/>
        <v>0.75</v>
      </c>
      <c r="O151" s="93"/>
      <c r="P151" s="90">
        <f t="shared" si="24"/>
        <v>0.8666666666666667</v>
      </c>
      <c r="Q151" s="6">
        <v>3</v>
      </c>
      <c r="R151" s="73" t="s">
        <v>391</v>
      </c>
      <c r="S151" s="83">
        <f t="shared" si="25"/>
        <v>0.6</v>
      </c>
      <c r="T151" s="72"/>
      <c r="U151" s="90">
        <f t="shared" si="26"/>
        <v>0.8</v>
      </c>
      <c r="V151" s="93">
        <v>14</v>
      </c>
      <c r="W151" s="93">
        <v>12</v>
      </c>
      <c r="X151" s="83">
        <f t="shared" si="27"/>
        <v>1.1666666666666667</v>
      </c>
      <c r="Y151" s="72"/>
      <c r="Z151" s="90">
        <f t="shared" si="28"/>
        <v>0.9375</v>
      </c>
    </row>
    <row r="152" spans="1:26" ht="99.75" x14ac:dyDescent="0.25">
      <c r="A152" s="93" t="s">
        <v>693</v>
      </c>
      <c r="B152" s="106" t="s">
        <v>694</v>
      </c>
      <c r="C152" s="53" t="s">
        <v>719</v>
      </c>
      <c r="D152" s="93" t="s">
        <v>720</v>
      </c>
      <c r="E152" s="93" t="s">
        <v>721</v>
      </c>
      <c r="F152" s="93">
        <v>140</v>
      </c>
      <c r="G152" s="19">
        <v>24</v>
      </c>
      <c r="H152" s="45">
        <v>23</v>
      </c>
      <c r="I152" s="83">
        <f t="shared" si="21"/>
        <v>1.0434782608695652</v>
      </c>
      <c r="J152" s="72"/>
      <c r="K152" s="90">
        <f t="shared" si="22"/>
        <v>0.17142857142857143</v>
      </c>
      <c r="L152" s="93">
        <v>25</v>
      </c>
      <c r="M152" s="45">
        <v>39</v>
      </c>
      <c r="N152" s="83">
        <f t="shared" si="23"/>
        <v>0.64102564102564108</v>
      </c>
      <c r="O152" s="93"/>
      <c r="P152" s="90">
        <f t="shared" si="24"/>
        <v>0.35</v>
      </c>
      <c r="Q152" s="6">
        <v>40</v>
      </c>
      <c r="R152" s="73" t="s">
        <v>722</v>
      </c>
      <c r="S152" s="83">
        <f t="shared" si="25"/>
        <v>1.0256410256410255</v>
      </c>
      <c r="T152" s="72"/>
      <c r="U152" s="90">
        <f t="shared" si="26"/>
        <v>0.63571428571428568</v>
      </c>
      <c r="V152" s="93">
        <v>41</v>
      </c>
      <c r="W152" s="93">
        <v>39</v>
      </c>
      <c r="X152" s="83">
        <f t="shared" si="27"/>
        <v>1.0512820512820513</v>
      </c>
      <c r="Y152" s="72"/>
      <c r="Z152" s="90">
        <f t="shared" si="28"/>
        <v>0.9285714285714286</v>
      </c>
    </row>
    <row r="153" spans="1:26" ht="99.75" x14ac:dyDescent="0.25">
      <c r="A153" s="93" t="s">
        <v>693</v>
      </c>
      <c r="B153" s="106" t="s">
        <v>694</v>
      </c>
      <c r="C153" s="53" t="s">
        <v>723</v>
      </c>
      <c r="D153" s="93" t="s">
        <v>724</v>
      </c>
      <c r="E153" s="93" t="s">
        <v>53</v>
      </c>
      <c r="F153" s="93">
        <v>2</v>
      </c>
      <c r="G153" s="19">
        <v>0</v>
      </c>
      <c r="H153" s="45">
        <v>0</v>
      </c>
      <c r="I153" s="83">
        <f t="shared" si="21"/>
        <v>0</v>
      </c>
      <c r="J153" s="72"/>
      <c r="K153" s="90">
        <f t="shared" si="22"/>
        <v>0</v>
      </c>
      <c r="L153" s="93">
        <v>1</v>
      </c>
      <c r="M153" s="45">
        <v>1</v>
      </c>
      <c r="N153" s="83">
        <f t="shared" si="23"/>
        <v>1</v>
      </c>
      <c r="O153" s="93"/>
      <c r="P153" s="90">
        <f t="shared" si="24"/>
        <v>0.5</v>
      </c>
      <c r="Q153" s="6">
        <v>0</v>
      </c>
      <c r="R153" s="6">
        <v>0</v>
      </c>
      <c r="S153" s="83">
        <f t="shared" si="25"/>
        <v>0</v>
      </c>
      <c r="T153" s="79" t="s">
        <v>725</v>
      </c>
      <c r="U153" s="90">
        <f t="shared" si="26"/>
        <v>0.5</v>
      </c>
      <c r="V153" s="93">
        <v>1</v>
      </c>
      <c r="W153" s="93">
        <v>1</v>
      </c>
      <c r="X153" s="83">
        <f t="shared" si="27"/>
        <v>1</v>
      </c>
      <c r="Y153" s="72"/>
      <c r="Z153" s="90">
        <f t="shared" si="28"/>
        <v>1</v>
      </c>
    </row>
    <row r="154" spans="1:26" ht="99.75" x14ac:dyDescent="0.25">
      <c r="A154" s="93" t="s">
        <v>693</v>
      </c>
      <c r="B154" s="106" t="s">
        <v>694</v>
      </c>
      <c r="C154" s="53" t="s">
        <v>726</v>
      </c>
      <c r="D154" s="93" t="s">
        <v>727</v>
      </c>
      <c r="E154" s="93" t="s">
        <v>728</v>
      </c>
      <c r="F154" s="93" t="s">
        <v>241</v>
      </c>
      <c r="G154" s="19">
        <v>82</v>
      </c>
      <c r="H154" s="45">
        <v>82</v>
      </c>
      <c r="I154" s="83">
        <f t="shared" si="21"/>
        <v>1</v>
      </c>
      <c r="J154" s="72"/>
      <c r="K154" s="90">
        <f t="shared" si="22"/>
        <v>1</v>
      </c>
      <c r="L154" s="93">
        <v>26</v>
      </c>
      <c r="M154" s="45">
        <v>26</v>
      </c>
      <c r="N154" s="83">
        <f t="shared" si="23"/>
        <v>1</v>
      </c>
      <c r="O154" s="93"/>
      <c r="P154" s="90">
        <f t="shared" si="24"/>
        <v>1</v>
      </c>
      <c r="Q154" s="6">
        <v>15</v>
      </c>
      <c r="R154" s="73" t="s">
        <v>729</v>
      </c>
      <c r="S154" s="83">
        <f t="shared" si="25"/>
        <v>1</v>
      </c>
      <c r="T154" s="72"/>
      <c r="U154" s="90">
        <f t="shared" si="26"/>
        <v>1</v>
      </c>
      <c r="V154" s="93">
        <v>27</v>
      </c>
      <c r="W154" s="93">
        <v>27</v>
      </c>
      <c r="X154" s="83">
        <f t="shared" si="27"/>
        <v>1</v>
      </c>
      <c r="Y154" s="72"/>
      <c r="Z154" s="90">
        <f t="shared" si="28"/>
        <v>1</v>
      </c>
    </row>
    <row r="155" spans="1:26" ht="99.75" x14ac:dyDescent="0.25">
      <c r="A155" s="93" t="s">
        <v>693</v>
      </c>
      <c r="B155" s="106" t="s">
        <v>694</v>
      </c>
      <c r="C155" s="106" t="s">
        <v>730</v>
      </c>
      <c r="D155" s="93" t="s">
        <v>731</v>
      </c>
      <c r="E155" s="93" t="s">
        <v>732</v>
      </c>
      <c r="F155" s="93">
        <v>60</v>
      </c>
      <c r="G155" s="19">
        <v>17</v>
      </c>
      <c r="H155" s="45">
        <v>6</v>
      </c>
      <c r="I155" s="83">
        <f t="shared" si="21"/>
        <v>2.8333333333333335</v>
      </c>
      <c r="J155" s="72"/>
      <c r="K155" s="90">
        <f t="shared" si="22"/>
        <v>0.28333333333333333</v>
      </c>
      <c r="L155" s="93">
        <v>21</v>
      </c>
      <c r="M155" s="45">
        <v>21</v>
      </c>
      <c r="N155" s="83">
        <f t="shared" si="23"/>
        <v>1</v>
      </c>
      <c r="O155" s="93"/>
      <c r="P155" s="90">
        <f t="shared" si="24"/>
        <v>0.6333333333333333</v>
      </c>
      <c r="Q155" s="6">
        <v>12</v>
      </c>
      <c r="R155" s="73" t="s">
        <v>733</v>
      </c>
      <c r="S155" s="83">
        <f t="shared" si="25"/>
        <v>0.6</v>
      </c>
      <c r="T155" s="72"/>
      <c r="U155" s="90">
        <f t="shared" si="26"/>
        <v>0.83333333333333337</v>
      </c>
      <c r="V155" s="93">
        <v>13</v>
      </c>
      <c r="W155" s="93">
        <v>13</v>
      </c>
      <c r="X155" s="83">
        <f t="shared" si="27"/>
        <v>1</v>
      </c>
      <c r="Y155" s="72"/>
      <c r="Z155" s="90">
        <f t="shared" si="28"/>
        <v>1.05</v>
      </c>
    </row>
    <row r="156" spans="1:26" ht="409.5" x14ac:dyDescent="0.25">
      <c r="A156" s="93" t="s">
        <v>693</v>
      </c>
      <c r="B156" s="106" t="s">
        <v>694</v>
      </c>
      <c r="C156" s="53" t="s">
        <v>734</v>
      </c>
      <c r="D156" s="93" t="s">
        <v>717</v>
      </c>
      <c r="E156" s="93" t="s">
        <v>735</v>
      </c>
      <c r="F156" s="93">
        <v>170</v>
      </c>
      <c r="G156" s="19">
        <v>0</v>
      </c>
      <c r="H156" s="45">
        <v>0</v>
      </c>
      <c r="I156" s="83">
        <f t="shared" si="21"/>
        <v>0</v>
      </c>
      <c r="J156" s="93" t="s">
        <v>736</v>
      </c>
      <c r="K156" s="90">
        <f t="shared" si="22"/>
        <v>0</v>
      </c>
      <c r="L156" s="93">
        <v>0</v>
      </c>
      <c r="M156" s="45">
        <v>0</v>
      </c>
      <c r="N156" s="83">
        <f t="shared" si="23"/>
        <v>0</v>
      </c>
      <c r="O156" s="93" t="s">
        <v>737</v>
      </c>
      <c r="P156" s="90">
        <f t="shared" si="24"/>
        <v>0</v>
      </c>
      <c r="Q156" s="6">
        <v>0</v>
      </c>
      <c r="R156" s="73" t="s">
        <v>94</v>
      </c>
      <c r="S156" s="83">
        <f t="shared" si="25"/>
        <v>0</v>
      </c>
      <c r="T156" s="93" t="s">
        <v>738</v>
      </c>
      <c r="U156" s="90">
        <f t="shared" si="26"/>
        <v>0</v>
      </c>
      <c r="V156" s="93">
        <v>197</v>
      </c>
      <c r="W156" s="93">
        <v>170</v>
      </c>
      <c r="X156" s="83">
        <f t="shared" si="27"/>
        <v>1.1588235294117648</v>
      </c>
      <c r="Y156" s="72"/>
      <c r="Z156" s="90">
        <f t="shared" si="28"/>
        <v>1.1588235294117648</v>
      </c>
    </row>
    <row r="157" spans="1:26" ht="99.75" x14ac:dyDescent="0.25">
      <c r="A157" s="93" t="s">
        <v>693</v>
      </c>
      <c r="B157" s="106" t="s">
        <v>694</v>
      </c>
      <c r="C157" s="53" t="s">
        <v>739</v>
      </c>
      <c r="D157" s="93" t="s">
        <v>724</v>
      </c>
      <c r="E157" s="93" t="s">
        <v>740</v>
      </c>
      <c r="F157" s="93">
        <v>2</v>
      </c>
      <c r="G157" s="19">
        <v>0</v>
      </c>
      <c r="H157" s="45">
        <v>0</v>
      </c>
      <c r="I157" s="83">
        <f t="shared" si="21"/>
        <v>0</v>
      </c>
      <c r="J157" s="72"/>
      <c r="K157" s="90">
        <f t="shared" si="22"/>
        <v>0</v>
      </c>
      <c r="L157" s="93">
        <v>1</v>
      </c>
      <c r="M157" s="45">
        <v>1</v>
      </c>
      <c r="N157" s="83">
        <f t="shared" si="23"/>
        <v>1</v>
      </c>
      <c r="O157" s="93"/>
      <c r="P157" s="90">
        <f t="shared" si="24"/>
        <v>0.5</v>
      </c>
      <c r="Q157" s="6">
        <v>0</v>
      </c>
      <c r="R157" s="73" t="s">
        <v>94</v>
      </c>
      <c r="S157" s="83">
        <f t="shared" si="25"/>
        <v>0</v>
      </c>
      <c r="T157" s="72"/>
      <c r="U157" s="90">
        <f t="shared" si="26"/>
        <v>0.5</v>
      </c>
      <c r="V157" s="93">
        <v>1</v>
      </c>
      <c r="W157" s="93">
        <v>1</v>
      </c>
      <c r="X157" s="83">
        <f t="shared" si="27"/>
        <v>1</v>
      </c>
      <c r="Y157" s="72"/>
      <c r="Z157" s="90">
        <f t="shared" si="28"/>
        <v>1</v>
      </c>
    </row>
    <row r="158" spans="1:26" ht="409.5" x14ac:dyDescent="0.25">
      <c r="A158" s="93" t="s">
        <v>693</v>
      </c>
      <c r="B158" s="106" t="s">
        <v>694</v>
      </c>
      <c r="C158" s="53" t="s">
        <v>741</v>
      </c>
      <c r="D158" s="93"/>
      <c r="E158" s="93" t="s">
        <v>742</v>
      </c>
      <c r="F158" s="93">
        <v>170</v>
      </c>
      <c r="G158" s="19">
        <v>0</v>
      </c>
      <c r="H158" s="45"/>
      <c r="I158" s="83">
        <f t="shared" si="21"/>
        <v>0</v>
      </c>
      <c r="J158" s="93" t="s">
        <v>743</v>
      </c>
      <c r="K158" s="90">
        <f t="shared" si="22"/>
        <v>0</v>
      </c>
      <c r="L158" s="93">
        <v>0</v>
      </c>
      <c r="M158" s="45"/>
      <c r="N158" s="83">
        <f t="shared" si="23"/>
        <v>0</v>
      </c>
      <c r="O158" s="93" t="s">
        <v>744</v>
      </c>
      <c r="P158" s="90">
        <f t="shared" si="24"/>
        <v>0</v>
      </c>
      <c r="Q158" s="6">
        <v>0</v>
      </c>
      <c r="R158" s="73" t="s">
        <v>94</v>
      </c>
      <c r="S158" s="83">
        <f t="shared" si="25"/>
        <v>0</v>
      </c>
      <c r="T158" s="93" t="s">
        <v>745</v>
      </c>
      <c r="U158" s="90">
        <f t="shared" si="26"/>
        <v>0</v>
      </c>
      <c r="V158" s="93">
        <v>155</v>
      </c>
      <c r="W158" s="93">
        <v>170</v>
      </c>
      <c r="X158" s="83">
        <f t="shared" si="27"/>
        <v>0.91176470588235292</v>
      </c>
      <c r="Y158" s="72"/>
      <c r="Z158" s="90">
        <f t="shared" si="28"/>
        <v>0.91176470588235292</v>
      </c>
    </row>
    <row r="159" spans="1:26" ht="99.75" x14ac:dyDescent="0.25">
      <c r="A159" s="93" t="s">
        <v>693</v>
      </c>
      <c r="B159" s="106" t="s">
        <v>694</v>
      </c>
      <c r="C159" s="106" t="s">
        <v>746</v>
      </c>
      <c r="D159" s="93" t="s">
        <v>747</v>
      </c>
      <c r="E159" s="93" t="s">
        <v>747</v>
      </c>
      <c r="F159" s="93">
        <v>1</v>
      </c>
      <c r="G159" s="19">
        <v>1</v>
      </c>
      <c r="H159" s="45"/>
      <c r="I159" s="83">
        <f t="shared" si="21"/>
        <v>0</v>
      </c>
      <c r="J159" s="72"/>
      <c r="K159" s="90">
        <f t="shared" si="22"/>
        <v>1</v>
      </c>
      <c r="L159" s="93">
        <v>0</v>
      </c>
      <c r="M159" s="45">
        <v>1</v>
      </c>
      <c r="N159" s="83">
        <f t="shared" si="23"/>
        <v>0</v>
      </c>
      <c r="O159" s="93"/>
      <c r="P159" s="90">
        <f t="shared" si="24"/>
        <v>1</v>
      </c>
      <c r="Q159" s="6">
        <v>0</v>
      </c>
      <c r="R159" s="73" t="s">
        <v>147</v>
      </c>
      <c r="S159" s="83">
        <f t="shared" si="25"/>
        <v>0</v>
      </c>
      <c r="T159" s="72"/>
      <c r="U159" s="90">
        <f t="shared" si="26"/>
        <v>1</v>
      </c>
      <c r="V159" s="93">
        <v>0</v>
      </c>
      <c r="W159" s="93">
        <v>0</v>
      </c>
      <c r="X159" s="83">
        <f t="shared" si="27"/>
        <v>0</v>
      </c>
      <c r="Y159" s="72"/>
      <c r="Z159" s="90">
        <f t="shared" si="28"/>
        <v>1</v>
      </c>
    </row>
    <row r="160" spans="1:26" ht="99.75" x14ac:dyDescent="0.25">
      <c r="A160" s="93" t="s">
        <v>693</v>
      </c>
      <c r="B160" s="106" t="s">
        <v>694</v>
      </c>
      <c r="C160" s="106" t="s">
        <v>748</v>
      </c>
      <c r="D160" s="93"/>
      <c r="E160" s="93" t="s">
        <v>740</v>
      </c>
      <c r="F160" s="93">
        <v>2</v>
      </c>
      <c r="G160" s="19">
        <v>0</v>
      </c>
      <c r="H160" s="45">
        <v>0</v>
      </c>
      <c r="I160" s="83">
        <f t="shared" si="21"/>
        <v>0</v>
      </c>
      <c r="J160" s="72"/>
      <c r="K160" s="90">
        <f t="shared" si="22"/>
        <v>0</v>
      </c>
      <c r="L160" s="93">
        <v>1</v>
      </c>
      <c r="M160" s="45">
        <v>1</v>
      </c>
      <c r="N160" s="83">
        <f t="shared" si="23"/>
        <v>1</v>
      </c>
      <c r="O160" s="93"/>
      <c r="P160" s="90">
        <f t="shared" si="24"/>
        <v>0.5</v>
      </c>
      <c r="Q160" s="6">
        <v>0</v>
      </c>
      <c r="R160" s="73" t="s">
        <v>94</v>
      </c>
      <c r="S160" s="83">
        <f t="shared" si="25"/>
        <v>0</v>
      </c>
      <c r="T160" s="72"/>
      <c r="U160" s="90">
        <f t="shared" si="26"/>
        <v>0.5</v>
      </c>
      <c r="V160" s="93">
        <v>1</v>
      </c>
      <c r="W160" s="93">
        <v>1</v>
      </c>
      <c r="X160" s="83">
        <f t="shared" si="27"/>
        <v>1</v>
      </c>
      <c r="Y160" s="72"/>
      <c r="Z160" s="90">
        <f t="shared" si="28"/>
        <v>1</v>
      </c>
    </row>
    <row r="161" spans="1:26" ht="114" x14ac:dyDescent="0.25">
      <c r="A161" s="93" t="s">
        <v>693</v>
      </c>
      <c r="B161" s="106" t="s">
        <v>749</v>
      </c>
      <c r="C161" s="106" t="s">
        <v>750</v>
      </c>
      <c r="D161" s="93"/>
      <c r="E161" s="93" t="s">
        <v>742</v>
      </c>
      <c r="F161" s="93">
        <v>40</v>
      </c>
      <c r="G161" s="19">
        <v>9</v>
      </c>
      <c r="H161" s="45">
        <v>7</v>
      </c>
      <c r="I161" s="83">
        <f t="shared" si="21"/>
        <v>1.2857142857142858</v>
      </c>
      <c r="J161" s="72"/>
      <c r="K161" s="90">
        <f t="shared" si="22"/>
        <v>0.22500000000000001</v>
      </c>
      <c r="L161" s="93">
        <v>23</v>
      </c>
      <c r="M161" s="45">
        <v>12</v>
      </c>
      <c r="N161" s="83">
        <f t="shared" si="23"/>
        <v>1.9166666666666667</v>
      </c>
      <c r="O161" s="93"/>
      <c r="P161" s="90">
        <f t="shared" si="24"/>
        <v>0.8</v>
      </c>
      <c r="Q161" s="6">
        <v>43</v>
      </c>
      <c r="R161" s="73" t="s">
        <v>751</v>
      </c>
      <c r="S161" s="83">
        <f t="shared" si="25"/>
        <v>3.5833333333333335</v>
      </c>
      <c r="T161" s="72"/>
      <c r="U161" s="90">
        <f t="shared" si="26"/>
        <v>1.875</v>
      </c>
      <c r="V161" s="93">
        <v>47</v>
      </c>
      <c r="W161" s="93">
        <v>9</v>
      </c>
      <c r="X161" s="83">
        <f t="shared" si="27"/>
        <v>5.2222222222222223</v>
      </c>
      <c r="Y161" s="72"/>
      <c r="Z161" s="90">
        <f t="shared" si="28"/>
        <v>3.05</v>
      </c>
    </row>
    <row r="162" spans="1:26" ht="213.75" x14ac:dyDescent="0.25">
      <c r="A162" s="93" t="s">
        <v>693</v>
      </c>
      <c r="B162" s="106" t="s">
        <v>752</v>
      </c>
      <c r="C162" s="106" t="s">
        <v>753</v>
      </c>
      <c r="D162" s="93"/>
      <c r="E162" s="93" t="s">
        <v>754</v>
      </c>
      <c r="F162" s="93">
        <v>40</v>
      </c>
      <c r="G162" s="19">
        <v>9</v>
      </c>
      <c r="H162" s="45">
        <v>7</v>
      </c>
      <c r="I162" s="83">
        <f t="shared" si="21"/>
        <v>1.2857142857142858</v>
      </c>
      <c r="J162" s="72"/>
      <c r="K162" s="90">
        <f t="shared" si="22"/>
        <v>0.22500000000000001</v>
      </c>
      <c r="L162" s="93">
        <v>23</v>
      </c>
      <c r="M162" s="45">
        <v>12</v>
      </c>
      <c r="N162" s="83">
        <f t="shared" si="23"/>
        <v>1.9166666666666667</v>
      </c>
      <c r="O162" s="93"/>
      <c r="P162" s="90">
        <f t="shared" si="24"/>
        <v>0.8</v>
      </c>
      <c r="Q162" s="6">
        <v>40</v>
      </c>
      <c r="R162" s="73" t="s">
        <v>751</v>
      </c>
      <c r="S162" s="83">
        <f t="shared" si="25"/>
        <v>3.3333333333333335</v>
      </c>
      <c r="T162" s="72"/>
      <c r="U162" s="90">
        <f t="shared" si="26"/>
        <v>1.8</v>
      </c>
      <c r="V162" s="93">
        <v>47</v>
      </c>
      <c r="W162" s="93">
        <v>9</v>
      </c>
      <c r="X162" s="83">
        <f t="shared" si="27"/>
        <v>5.2222222222222223</v>
      </c>
      <c r="Y162" s="72"/>
      <c r="Z162" s="90">
        <f t="shared" si="28"/>
        <v>2.9750000000000001</v>
      </c>
    </row>
    <row r="163" spans="1:26" ht="213.75" x14ac:dyDescent="0.25">
      <c r="A163" s="93" t="s">
        <v>693</v>
      </c>
      <c r="B163" s="106" t="s">
        <v>752</v>
      </c>
      <c r="C163" s="106" t="s">
        <v>755</v>
      </c>
      <c r="D163" s="93"/>
      <c r="E163" s="93" t="s">
        <v>742</v>
      </c>
      <c r="F163" s="93">
        <v>40</v>
      </c>
      <c r="G163" s="19">
        <v>9</v>
      </c>
      <c r="H163" s="45">
        <v>7</v>
      </c>
      <c r="I163" s="83">
        <f t="shared" si="21"/>
        <v>1.2857142857142858</v>
      </c>
      <c r="J163" s="72"/>
      <c r="K163" s="90">
        <f t="shared" si="22"/>
        <v>0.22500000000000001</v>
      </c>
      <c r="L163" s="93">
        <v>37</v>
      </c>
      <c r="M163" s="45">
        <v>12</v>
      </c>
      <c r="N163" s="83">
        <f t="shared" si="23"/>
        <v>3.0833333333333335</v>
      </c>
      <c r="O163" s="93"/>
      <c r="P163" s="90">
        <f t="shared" si="24"/>
        <v>1.1499999999999999</v>
      </c>
      <c r="Q163" s="6">
        <v>43</v>
      </c>
      <c r="R163" s="73" t="s">
        <v>751</v>
      </c>
      <c r="S163" s="83">
        <f t="shared" si="25"/>
        <v>3.5833333333333335</v>
      </c>
      <c r="T163" s="72"/>
      <c r="U163" s="90">
        <f t="shared" si="26"/>
        <v>2.2250000000000001</v>
      </c>
      <c r="V163" s="93">
        <v>47</v>
      </c>
      <c r="W163" s="93">
        <v>9</v>
      </c>
      <c r="X163" s="83">
        <f t="shared" si="27"/>
        <v>5.2222222222222223</v>
      </c>
      <c r="Y163" s="72"/>
      <c r="Z163" s="90">
        <f t="shared" si="28"/>
        <v>3.4</v>
      </c>
    </row>
    <row r="164" spans="1:26" ht="213.75" x14ac:dyDescent="0.25">
      <c r="A164" s="93" t="s">
        <v>693</v>
      </c>
      <c r="B164" s="106" t="s">
        <v>752</v>
      </c>
      <c r="C164" s="106" t="s">
        <v>756</v>
      </c>
      <c r="D164" s="93"/>
      <c r="E164" s="93" t="s">
        <v>742</v>
      </c>
      <c r="F164" s="93">
        <v>110</v>
      </c>
      <c r="G164" s="19">
        <v>20</v>
      </c>
      <c r="H164" s="45">
        <v>20</v>
      </c>
      <c r="I164" s="83">
        <f t="shared" si="21"/>
        <v>1</v>
      </c>
      <c r="J164" s="72"/>
      <c r="K164" s="90">
        <f t="shared" si="22"/>
        <v>0.18181818181818182</v>
      </c>
      <c r="L164" s="93">
        <v>31</v>
      </c>
      <c r="M164" s="45">
        <v>30</v>
      </c>
      <c r="N164" s="83">
        <f t="shared" si="23"/>
        <v>1.0333333333333334</v>
      </c>
      <c r="O164" s="93"/>
      <c r="P164" s="90">
        <f t="shared" si="24"/>
        <v>0.46363636363636362</v>
      </c>
      <c r="Q164" s="6">
        <v>30</v>
      </c>
      <c r="R164" s="73" t="s">
        <v>543</v>
      </c>
      <c r="S164" s="83">
        <f t="shared" si="25"/>
        <v>1</v>
      </c>
      <c r="T164" s="72"/>
      <c r="U164" s="90">
        <f t="shared" si="26"/>
        <v>0.73636363636363633</v>
      </c>
      <c r="V164" s="93">
        <v>29</v>
      </c>
      <c r="W164" s="93">
        <v>29</v>
      </c>
      <c r="X164" s="83">
        <f t="shared" si="27"/>
        <v>1</v>
      </c>
      <c r="Y164" s="72"/>
      <c r="Z164" s="90">
        <f t="shared" si="28"/>
        <v>1</v>
      </c>
    </row>
    <row r="165" spans="1:26" ht="57" x14ac:dyDescent="0.25">
      <c r="A165" s="93" t="s">
        <v>693</v>
      </c>
      <c r="B165" s="106" t="s">
        <v>757</v>
      </c>
      <c r="C165" s="106" t="s">
        <v>758</v>
      </c>
      <c r="D165" s="93"/>
      <c r="E165" s="93" t="s">
        <v>759</v>
      </c>
      <c r="F165" s="93" t="s">
        <v>241</v>
      </c>
      <c r="G165" s="19">
        <v>197</v>
      </c>
      <c r="H165" s="45">
        <v>197</v>
      </c>
      <c r="I165" s="83">
        <f t="shared" si="21"/>
        <v>1</v>
      </c>
      <c r="J165" s="72"/>
      <c r="K165" s="90">
        <f t="shared" si="22"/>
        <v>1</v>
      </c>
      <c r="L165" s="93">
        <v>427</v>
      </c>
      <c r="M165" s="45">
        <v>427</v>
      </c>
      <c r="N165" s="83">
        <f t="shared" si="23"/>
        <v>1</v>
      </c>
      <c r="O165" s="93"/>
      <c r="P165" s="90">
        <f t="shared" si="24"/>
        <v>1</v>
      </c>
      <c r="Q165" s="6">
        <v>210</v>
      </c>
      <c r="R165" s="73" t="s">
        <v>760</v>
      </c>
      <c r="S165" s="83">
        <f t="shared" si="25"/>
        <v>1</v>
      </c>
      <c r="T165" s="72"/>
      <c r="U165" s="90">
        <f t="shared" si="26"/>
        <v>1</v>
      </c>
      <c r="V165" s="93">
        <v>215</v>
      </c>
      <c r="W165" s="93">
        <v>215</v>
      </c>
      <c r="X165" s="83">
        <f t="shared" si="27"/>
        <v>1</v>
      </c>
      <c r="Y165" s="72"/>
      <c r="Z165" s="90">
        <f t="shared" si="28"/>
        <v>1</v>
      </c>
    </row>
    <row r="166" spans="1:26" ht="57" x14ac:dyDescent="0.25">
      <c r="A166" s="93" t="s">
        <v>693</v>
      </c>
      <c r="B166" s="106" t="s">
        <v>757</v>
      </c>
      <c r="C166" s="53" t="s">
        <v>761</v>
      </c>
      <c r="D166" s="93"/>
      <c r="E166" s="93" t="s">
        <v>762</v>
      </c>
      <c r="F166" s="93" t="s">
        <v>241</v>
      </c>
      <c r="G166" s="19">
        <v>9</v>
      </c>
      <c r="H166" s="45">
        <v>9</v>
      </c>
      <c r="I166" s="83">
        <f t="shared" si="21"/>
        <v>1</v>
      </c>
      <c r="J166" s="72"/>
      <c r="K166" s="90">
        <f t="shared" si="22"/>
        <v>1</v>
      </c>
      <c r="L166" s="93">
        <v>31</v>
      </c>
      <c r="M166" s="45">
        <v>31</v>
      </c>
      <c r="N166" s="83">
        <f t="shared" si="23"/>
        <v>1</v>
      </c>
      <c r="O166" s="93"/>
      <c r="P166" s="90">
        <f t="shared" si="24"/>
        <v>1</v>
      </c>
      <c r="Q166" s="6">
        <v>5</v>
      </c>
      <c r="R166" s="73" t="s">
        <v>391</v>
      </c>
      <c r="S166" s="83">
        <f t="shared" si="25"/>
        <v>1</v>
      </c>
      <c r="T166" s="72"/>
      <c r="U166" s="90">
        <f t="shared" si="26"/>
        <v>1</v>
      </c>
      <c r="V166" s="93">
        <v>11</v>
      </c>
      <c r="W166" s="93">
        <v>11</v>
      </c>
      <c r="X166" s="83">
        <f t="shared" si="27"/>
        <v>1</v>
      </c>
      <c r="Y166" s="72"/>
      <c r="Z166" s="90">
        <f t="shared" si="28"/>
        <v>1</v>
      </c>
    </row>
    <row r="167" spans="1:26" ht="99.75" x14ac:dyDescent="0.25">
      <c r="A167" s="93" t="s">
        <v>693</v>
      </c>
      <c r="B167" s="106" t="s">
        <v>763</v>
      </c>
      <c r="C167" s="106" t="s">
        <v>764</v>
      </c>
      <c r="D167" s="93"/>
      <c r="E167" s="93" t="s">
        <v>765</v>
      </c>
      <c r="F167" s="93">
        <v>17</v>
      </c>
      <c r="G167" s="19">
        <v>8</v>
      </c>
      <c r="H167" s="45">
        <v>3</v>
      </c>
      <c r="I167" s="83">
        <f t="shared" si="21"/>
        <v>2.6666666666666665</v>
      </c>
      <c r="J167" s="72"/>
      <c r="K167" s="90">
        <f t="shared" si="22"/>
        <v>0.47058823529411764</v>
      </c>
      <c r="L167" s="93">
        <v>8</v>
      </c>
      <c r="M167" s="45">
        <v>6</v>
      </c>
      <c r="N167" s="83">
        <f t="shared" si="23"/>
        <v>1.3333333333333333</v>
      </c>
      <c r="O167" s="93"/>
      <c r="P167" s="90">
        <f t="shared" si="24"/>
        <v>0.94117647058823528</v>
      </c>
      <c r="Q167" s="6">
        <v>8</v>
      </c>
      <c r="R167" s="73" t="s">
        <v>473</v>
      </c>
      <c r="S167" s="83">
        <f t="shared" si="25"/>
        <v>1.3333333333333333</v>
      </c>
      <c r="T167" s="72"/>
      <c r="U167" s="90">
        <f t="shared" si="26"/>
        <v>1.411764705882353</v>
      </c>
      <c r="V167" s="93">
        <v>8</v>
      </c>
      <c r="W167" s="93">
        <v>2</v>
      </c>
      <c r="X167" s="83">
        <f t="shared" si="27"/>
        <v>4</v>
      </c>
      <c r="Y167" s="72"/>
      <c r="Z167" s="90">
        <f t="shared" si="28"/>
        <v>1.8823529411764706</v>
      </c>
    </row>
    <row r="168" spans="1:26" ht="57" x14ac:dyDescent="0.25">
      <c r="A168" s="93" t="s">
        <v>693</v>
      </c>
      <c r="B168" s="106" t="s">
        <v>766</v>
      </c>
      <c r="C168" s="53" t="s">
        <v>767</v>
      </c>
      <c r="D168" s="93"/>
      <c r="E168" s="53" t="s">
        <v>768</v>
      </c>
      <c r="F168" s="53" t="s">
        <v>241</v>
      </c>
      <c r="G168" s="19">
        <v>55</v>
      </c>
      <c r="H168" s="45">
        <v>55</v>
      </c>
      <c r="I168" s="83">
        <f t="shared" si="21"/>
        <v>1</v>
      </c>
      <c r="J168" s="72"/>
      <c r="K168" s="90">
        <f t="shared" si="22"/>
        <v>1</v>
      </c>
      <c r="L168" s="93">
        <v>88</v>
      </c>
      <c r="M168" s="45">
        <v>88</v>
      </c>
      <c r="N168" s="83">
        <f t="shared" si="23"/>
        <v>1</v>
      </c>
      <c r="O168" s="93"/>
      <c r="P168" s="90">
        <f t="shared" si="24"/>
        <v>1</v>
      </c>
      <c r="Q168" s="6">
        <v>86</v>
      </c>
      <c r="R168" s="73" t="s">
        <v>769</v>
      </c>
      <c r="S168" s="83">
        <f t="shared" si="25"/>
        <v>1</v>
      </c>
      <c r="T168" s="72"/>
      <c r="U168" s="90">
        <f t="shared" si="26"/>
        <v>1</v>
      </c>
      <c r="V168" s="93">
        <v>141</v>
      </c>
      <c r="W168" s="93">
        <v>141</v>
      </c>
      <c r="X168" s="83">
        <f t="shared" si="27"/>
        <v>1</v>
      </c>
      <c r="Y168" s="72"/>
      <c r="Z168" s="90">
        <f t="shared" si="28"/>
        <v>1</v>
      </c>
    </row>
    <row r="169" spans="1:26" ht="114" x14ac:dyDescent="0.25">
      <c r="A169" s="158" t="s">
        <v>770</v>
      </c>
      <c r="B169" s="159" t="s">
        <v>771</v>
      </c>
      <c r="C169" s="60" t="s">
        <v>772</v>
      </c>
      <c r="D169" s="60" t="s">
        <v>773</v>
      </c>
      <c r="E169" s="60" t="s">
        <v>774</v>
      </c>
      <c r="F169" s="60" t="s">
        <v>348</v>
      </c>
      <c r="G169" s="74">
        <v>6</v>
      </c>
      <c r="H169" s="98">
        <v>10</v>
      </c>
      <c r="I169" s="88">
        <f t="shared" si="21"/>
        <v>0.6</v>
      </c>
      <c r="J169" s="60" t="s">
        <v>775</v>
      </c>
      <c r="K169" s="90">
        <f t="shared" si="22"/>
        <v>0.6</v>
      </c>
      <c r="L169" s="74">
        <v>17</v>
      </c>
      <c r="M169" s="98">
        <v>16</v>
      </c>
      <c r="N169" s="88">
        <f t="shared" si="23"/>
        <v>1.0625</v>
      </c>
      <c r="O169" s="60" t="s">
        <v>776</v>
      </c>
      <c r="P169" s="90">
        <f t="shared" si="24"/>
        <v>0.88461538461538458</v>
      </c>
      <c r="Q169" s="86">
        <v>10</v>
      </c>
      <c r="R169" s="98">
        <v>10</v>
      </c>
      <c r="S169" s="88">
        <f t="shared" si="25"/>
        <v>1</v>
      </c>
      <c r="T169" s="60" t="s">
        <v>777</v>
      </c>
      <c r="U169" s="90">
        <f t="shared" si="26"/>
        <v>0.91666666666666663</v>
      </c>
      <c r="V169" s="86"/>
      <c r="W169" s="87"/>
      <c r="X169" s="88">
        <f t="shared" si="27"/>
        <v>0</v>
      </c>
      <c r="Y169" s="86"/>
      <c r="Z169" s="90">
        <f t="shared" si="28"/>
        <v>0.91666666666666663</v>
      </c>
    </row>
    <row r="170" spans="1:26" ht="128.25" x14ac:dyDescent="0.25">
      <c r="A170" s="158"/>
      <c r="B170" s="159"/>
      <c r="C170" s="60" t="s">
        <v>778</v>
      </c>
      <c r="D170" s="60" t="s">
        <v>779</v>
      </c>
      <c r="E170" s="60" t="s">
        <v>780</v>
      </c>
      <c r="F170" s="60" t="s">
        <v>348</v>
      </c>
      <c r="G170" s="74">
        <v>6</v>
      </c>
      <c r="H170" s="98">
        <v>6</v>
      </c>
      <c r="I170" s="88">
        <f t="shared" si="21"/>
        <v>1</v>
      </c>
      <c r="J170" s="60" t="s">
        <v>781</v>
      </c>
      <c r="K170" s="90">
        <f t="shared" si="22"/>
        <v>1</v>
      </c>
      <c r="L170" s="74">
        <v>17</v>
      </c>
      <c r="M170" s="98">
        <v>17</v>
      </c>
      <c r="N170" s="88">
        <f t="shared" si="23"/>
        <v>1</v>
      </c>
      <c r="O170" s="60" t="s">
        <v>781</v>
      </c>
      <c r="P170" s="90">
        <f t="shared" si="24"/>
        <v>1</v>
      </c>
      <c r="Q170" s="86">
        <v>10</v>
      </c>
      <c r="R170" s="98">
        <v>10</v>
      </c>
      <c r="S170" s="88">
        <f t="shared" si="25"/>
        <v>1</v>
      </c>
      <c r="T170" s="60" t="s">
        <v>782</v>
      </c>
      <c r="U170" s="90">
        <f t="shared" si="26"/>
        <v>1</v>
      </c>
      <c r="V170" s="86"/>
      <c r="W170" s="87"/>
      <c r="X170" s="88">
        <f t="shared" si="27"/>
        <v>0</v>
      </c>
      <c r="Y170" s="86"/>
      <c r="Z170" s="90">
        <f t="shared" si="28"/>
        <v>1</v>
      </c>
    </row>
    <row r="171" spans="1:26" ht="99.75" x14ac:dyDescent="0.25">
      <c r="A171" s="158" t="s">
        <v>783</v>
      </c>
      <c r="B171" s="159"/>
      <c r="C171" s="60" t="s">
        <v>784</v>
      </c>
      <c r="D171" s="93" t="s">
        <v>785</v>
      </c>
      <c r="E171" s="60" t="s">
        <v>786</v>
      </c>
      <c r="F171" s="60" t="s">
        <v>348</v>
      </c>
      <c r="G171" s="74">
        <v>1377</v>
      </c>
      <c r="H171" s="98">
        <v>1377</v>
      </c>
      <c r="I171" s="88">
        <f t="shared" si="21"/>
        <v>1</v>
      </c>
      <c r="J171" s="60" t="s">
        <v>787</v>
      </c>
      <c r="K171" s="90">
        <f t="shared" si="22"/>
        <v>1</v>
      </c>
      <c r="L171" s="74">
        <v>1731</v>
      </c>
      <c r="M171" s="98">
        <v>1731</v>
      </c>
      <c r="N171" s="88">
        <f t="shared" si="23"/>
        <v>1</v>
      </c>
      <c r="O171" s="60" t="s">
        <v>788</v>
      </c>
      <c r="P171" s="90">
        <f t="shared" si="24"/>
        <v>1</v>
      </c>
      <c r="Q171" s="86">
        <v>1640</v>
      </c>
      <c r="R171" s="98">
        <v>1640</v>
      </c>
      <c r="S171" s="88">
        <f t="shared" si="25"/>
        <v>1</v>
      </c>
      <c r="T171" s="60" t="s">
        <v>789</v>
      </c>
      <c r="U171" s="90">
        <f t="shared" si="26"/>
        <v>1</v>
      </c>
      <c r="V171" s="86"/>
      <c r="W171" s="87"/>
      <c r="X171" s="88">
        <f t="shared" si="27"/>
        <v>0</v>
      </c>
      <c r="Y171" s="86"/>
      <c r="Z171" s="90">
        <f t="shared" si="28"/>
        <v>1</v>
      </c>
    </row>
    <row r="172" spans="1:26" ht="57" x14ac:dyDescent="0.25">
      <c r="A172" s="158"/>
      <c r="B172" s="159"/>
      <c r="C172" s="159" t="s">
        <v>790</v>
      </c>
      <c r="D172" s="93" t="s">
        <v>785</v>
      </c>
      <c r="E172" s="60" t="s">
        <v>791</v>
      </c>
      <c r="F172" s="60" t="s">
        <v>348</v>
      </c>
      <c r="G172" s="74">
        <v>1034</v>
      </c>
      <c r="H172" s="98">
        <v>1377</v>
      </c>
      <c r="I172" s="88">
        <f t="shared" si="21"/>
        <v>0.75090777051561364</v>
      </c>
      <c r="J172" s="60" t="s">
        <v>792</v>
      </c>
      <c r="K172" s="90">
        <f t="shared" si="22"/>
        <v>0.75090777051561364</v>
      </c>
      <c r="L172" s="74">
        <v>1100</v>
      </c>
      <c r="M172" s="98">
        <v>1731</v>
      </c>
      <c r="N172" s="88">
        <f t="shared" si="23"/>
        <v>0.63547082611207395</v>
      </c>
      <c r="O172" s="60" t="s">
        <v>793</v>
      </c>
      <c r="P172" s="90">
        <f t="shared" si="24"/>
        <v>0.68661518661518661</v>
      </c>
      <c r="Q172" s="86">
        <v>1129</v>
      </c>
      <c r="R172" s="98">
        <v>1640</v>
      </c>
      <c r="S172" s="88">
        <f t="shared" si="25"/>
        <v>0.68841463414634141</v>
      </c>
      <c r="T172" s="60" t="s">
        <v>794</v>
      </c>
      <c r="U172" s="90">
        <f t="shared" si="26"/>
        <v>0.68723673125526541</v>
      </c>
      <c r="V172" s="86"/>
      <c r="W172" s="87"/>
      <c r="X172" s="88">
        <f t="shared" si="27"/>
        <v>0</v>
      </c>
      <c r="Y172" s="86"/>
      <c r="Z172" s="90">
        <f t="shared" si="28"/>
        <v>0.68723673125526541</v>
      </c>
    </row>
    <row r="173" spans="1:26" ht="270.75" x14ac:dyDescent="0.25">
      <c r="A173" s="158"/>
      <c r="B173" s="159"/>
      <c r="C173" s="159"/>
      <c r="D173" s="93" t="s">
        <v>785</v>
      </c>
      <c r="E173" s="60" t="s">
        <v>795</v>
      </c>
      <c r="F173" s="60" t="s">
        <v>348</v>
      </c>
      <c r="G173" s="74">
        <v>343</v>
      </c>
      <c r="H173" s="98">
        <v>1377</v>
      </c>
      <c r="I173" s="88">
        <f t="shared" si="21"/>
        <v>0.24909222948438633</v>
      </c>
      <c r="J173" s="60" t="s">
        <v>796</v>
      </c>
      <c r="K173" s="90">
        <f t="shared" si="22"/>
        <v>0.24909222948438633</v>
      </c>
      <c r="L173" s="74">
        <v>631</v>
      </c>
      <c r="M173" s="98">
        <v>1731</v>
      </c>
      <c r="N173" s="88">
        <f t="shared" si="23"/>
        <v>0.36452917388792605</v>
      </c>
      <c r="O173" s="60" t="s">
        <v>797</v>
      </c>
      <c r="P173" s="90">
        <f t="shared" si="24"/>
        <v>0.31338481338481339</v>
      </c>
      <c r="Q173" s="86">
        <v>471</v>
      </c>
      <c r="R173" s="98">
        <v>1640</v>
      </c>
      <c r="S173" s="88">
        <f t="shared" si="25"/>
        <v>0.28719512195121949</v>
      </c>
      <c r="T173" s="60" t="s">
        <v>798</v>
      </c>
      <c r="U173" s="90">
        <f t="shared" si="26"/>
        <v>0.30433866891322664</v>
      </c>
      <c r="V173" s="86"/>
      <c r="W173" s="87"/>
      <c r="X173" s="88">
        <f t="shared" si="27"/>
        <v>0</v>
      </c>
      <c r="Y173" s="86"/>
      <c r="Z173" s="90">
        <f t="shared" si="28"/>
        <v>0.30433866891322664</v>
      </c>
    </row>
    <row r="174" spans="1:26" ht="228" x14ac:dyDescent="0.25">
      <c r="A174" s="158"/>
      <c r="B174" s="159"/>
      <c r="C174" s="60" t="s">
        <v>799</v>
      </c>
      <c r="D174" s="93" t="s">
        <v>785</v>
      </c>
      <c r="E174" s="60" t="s">
        <v>800</v>
      </c>
      <c r="F174" s="60" t="s">
        <v>348</v>
      </c>
      <c r="G174" s="74">
        <v>1377</v>
      </c>
      <c r="H174" s="98">
        <v>1377</v>
      </c>
      <c r="I174" s="88">
        <f t="shared" si="21"/>
        <v>1</v>
      </c>
      <c r="J174" s="60" t="s">
        <v>801</v>
      </c>
      <c r="K174" s="90">
        <f t="shared" si="22"/>
        <v>1</v>
      </c>
      <c r="L174" s="74">
        <v>1731</v>
      </c>
      <c r="M174" s="98">
        <v>1731</v>
      </c>
      <c r="N174" s="88">
        <f t="shared" si="23"/>
        <v>1</v>
      </c>
      <c r="O174" s="60" t="s">
        <v>801</v>
      </c>
      <c r="P174" s="90">
        <f t="shared" si="24"/>
        <v>1</v>
      </c>
      <c r="Q174" s="86">
        <v>881</v>
      </c>
      <c r="R174" s="98">
        <v>914</v>
      </c>
      <c r="S174" s="88">
        <f t="shared" si="25"/>
        <v>0.96389496717724288</v>
      </c>
      <c r="T174" s="86" t="s">
        <v>802</v>
      </c>
      <c r="U174" s="90">
        <f t="shared" si="26"/>
        <v>0.99179512680258575</v>
      </c>
      <c r="V174" s="86"/>
      <c r="W174" s="87"/>
      <c r="X174" s="88">
        <f t="shared" si="27"/>
        <v>0</v>
      </c>
      <c r="Y174" s="86"/>
      <c r="Z174" s="90">
        <f t="shared" si="28"/>
        <v>0.99179512680258575</v>
      </c>
    </row>
    <row r="175" spans="1:26" ht="171" x14ac:dyDescent="0.25">
      <c r="A175" s="158"/>
      <c r="B175" s="159"/>
      <c r="C175" s="60" t="s">
        <v>803</v>
      </c>
      <c r="D175" s="93" t="s">
        <v>804</v>
      </c>
      <c r="E175" s="60" t="s">
        <v>805</v>
      </c>
      <c r="F175" s="60" t="s">
        <v>348</v>
      </c>
      <c r="G175" s="74">
        <v>45</v>
      </c>
      <c r="H175" s="45">
        <v>45</v>
      </c>
      <c r="I175" s="83">
        <f t="shared" si="21"/>
        <v>1</v>
      </c>
      <c r="J175" s="60" t="s">
        <v>801</v>
      </c>
      <c r="K175" s="90">
        <f t="shared" si="22"/>
        <v>1</v>
      </c>
      <c r="L175" s="74">
        <v>20</v>
      </c>
      <c r="M175" s="45">
        <v>24</v>
      </c>
      <c r="N175" s="83">
        <f t="shared" si="23"/>
        <v>0.83333333333333337</v>
      </c>
      <c r="O175" s="60" t="s">
        <v>806</v>
      </c>
      <c r="P175" s="90">
        <f t="shared" si="24"/>
        <v>0.94202898550724634</v>
      </c>
      <c r="Q175" s="6">
        <v>13</v>
      </c>
      <c r="R175" s="45">
        <v>731</v>
      </c>
      <c r="S175" s="83">
        <f t="shared" si="25"/>
        <v>1.7783857729138167E-2</v>
      </c>
      <c r="T175" s="6" t="s">
        <v>807</v>
      </c>
      <c r="U175" s="90">
        <f t="shared" si="26"/>
        <v>9.7500000000000003E-2</v>
      </c>
      <c r="V175" s="6"/>
      <c r="W175" s="73"/>
      <c r="X175" s="83">
        <f t="shared" si="27"/>
        <v>0</v>
      </c>
      <c r="Y175" s="6"/>
      <c r="Z175" s="90">
        <f t="shared" si="28"/>
        <v>9.7500000000000003E-2</v>
      </c>
    </row>
    <row r="176" spans="1:26" ht="409.5" x14ac:dyDescent="0.25">
      <c r="A176" s="158" t="s">
        <v>808</v>
      </c>
      <c r="B176" s="159" t="s">
        <v>809</v>
      </c>
      <c r="C176" s="159" t="s">
        <v>810</v>
      </c>
      <c r="D176" s="93" t="s">
        <v>618</v>
      </c>
      <c r="E176" s="60" t="s">
        <v>811</v>
      </c>
      <c r="F176" s="60" t="s">
        <v>348</v>
      </c>
      <c r="G176" s="74">
        <v>0</v>
      </c>
      <c r="H176" s="98">
        <v>0</v>
      </c>
      <c r="I176" s="88">
        <f t="shared" si="21"/>
        <v>0</v>
      </c>
      <c r="J176" s="60" t="s">
        <v>812</v>
      </c>
      <c r="K176" s="90">
        <f t="shared" si="22"/>
        <v>0</v>
      </c>
      <c r="L176" s="74">
        <v>0</v>
      </c>
      <c r="M176" s="98">
        <v>0</v>
      </c>
      <c r="N176" s="88">
        <f t="shared" si="23"/>
        <v>0</v>
      </c>
      <c r="O176" s="60" t="s">
        <v>813</v>
      </c>
      <c r="P176" s="90">
        <f t="shared" si="24"/>
        <v>0</v>
      </c>
      <c r="Q176" s="86">
        <v>11</v>
      </c>
      <c r="R176" s="98">
        <v>11</v>
      </c>
      <c r="S176" s="88">
        <f t="shared" si="25"/>
        <v>1</v>
      </c>
      <c r="T176" s="86" t="s">
        <v>814</v>
      </c>
      <c r="U176" s="90">
        <f t="shared" si="26"/>
        <v>1</v>
      </c>
      <c r="V176" s="86"/>
      <c r="W176" s="87"/>
      <c r="X176" s="88">
        <f t="shared" si="27"/>
        <v>0</v>
      </c>
      <c r="Y176" s="86"/>
      <c r="Z176" s="90">
        <f t="shared" si="28"/>
        <v>1</v>
      </c>
    </row>
    <row r="177" spans="1:26" ht="242.25" x14ac:dyDescent="0.25">
      <c r="A177" s="158"/>
      <c r="B177" s="159"/>
      <c r="C177" s="159"/>
      <c r="D177" s="93" t="s">
        <v>618</v>
      </c>
      <c r="E177" s="60" t="s">
        <v>815</v>
      </c>
      <c r="F177" s="60" t="s">
        <v>348</v>
      </c>
      <c r="G177" s="74">
        <v>0</v>
      </c>
      <c r="H177" s="98">
        <v>0</v>
      </c>
      <c r="I177" s="88">
        <f t="shared" si="21"/>
        <v>0</v>
      </c>
      <c r="J177" s="60" t="s">
        <v>812</v>
      </c>
      <c r="K177" s="90">
        <f t="shared" si="22"/>
        <v>0</v>
      </c>
      <c r="L177" s="74">
        <v>0</v>
      </c>
      <c r="M177" s="98">
        <v>0</v>
      </c>
      <c r="N177" s="88">
        <f t="shared" si="23"/>
        <v>0</v>
      </c>
      <c r="O177" s="60" t="s">
        <v>813</v>
      </c>
      <c r="P177" s="90">
        <f t="shared" si="24"/>
        <v>0</v>
      </c>
      <c r="Q177" s="86">
        <v>3</v>
      </c>
      <c r="R177" s="98">
        <v>3</v>
      </c>
      <c r="S177" s="88">
        <f t="shared" si="25"/>
        <v>1</v>
      </c>
      <c r="T177" s="86" t="s">
        <v>816</v>
      </c>
      <c r="U177" s="90">
        <f t="shared" si="26"/>
        <v>1</v>
      </c>
      <c r="V177" s="86"/>
      <c r="W177" s="87"/>
      <c r="X177" s="88">
        <f t="shared" si="27"/>
        <v>0</v>
      </c>
      <c r="Y177" s="86"/>
      <c r="Z177" s="90">
        <f t="shared" si="28"/>
        <v>1</v>
      </c>
    </row>
    <row r="178" spans="1:26" ht="28.5" x14ac:dyDescent="0.25">
      <c r="A178" s="158" t="s">
        <v>817</v>
      </c>
      <c r="B178" s="159"/>
      <c r="C178" s="60" t="s">
        <v>818</v>
      </c>
      <c r="D178" s="93" t="s">
        <v>618</v>
      </c>
      <c r="E178" s="60" t="s">
        <v>819</v>
      </c>
      <c r="F178" s="60" t="s">
        <v>348</v>
      </c>
      <c r="G178" s="127">
        <v>6543</v>
      </c>
      <c r="H178" s="128">
        <v>11569</v>
      </c>
      <c r="I178" s="83">
        <f t="shared" si="21"/>
        <v>0.5655631428818394</v>
      </c>
      <c r="J178" s="129"/>
      <c r="K178" s="90">
        <f t="shared" si="22"/>
        <v>0.5655631428818394</v>
      </c>
      <c r="L178" s="127">
        <v>6736</v>
      </c>
      <c r="M178" s="128">
        <v>15987</v>
      </c>
      <c r="N178" s="83">
        <f t="shared" si="23"/>
        <v>0.42134234065177956</v>
      </c>
      <c r="O178" s="129"/>
      <c r="P178" s="90">
        <f t="shared" si="24"/>
        <v>0.48189142110611122</v>
      </c>
      <c r="Q178" s="6">
        <v>6885</v>
      </c>
      <c r="R178" s="45">
        <v>22428</v>
      </c>
      <c r="S178" s="83">
        <f t="shared" si="25"/>
        <v>0.30698234349919745</v>
      </c>
      <c r="T178" s="6"/>
      <c r="U178" s="90">
        <f t="shared" si="26"/>
        <v>0.40340909090909088</v>
      </c>
      <c r="V178" s="6"/>
      <c r="W178" s="73"/>
      <c r="X178" s="83">
        <f t="shared" si="27"/>
        <v>0</v>
      </c>
      <c r="Y178" s="6"/>
      <c r="Z178" s="90">
        <f t="shared" si="28"/>
        <v>0.40340909090909088</v>
      </c>
    </row>
    <row r="179" spans="1:26" ht="99.75" x14ac:dyDescent="0.25">
      <c r="A179" s="158"/>
      <c r="B179" s="159" t="s">
        <v>820</v>
      </c>
      <c r="C179" s="60" t="s">
        <v>821</v>
      </c>
      <c r="D179" s="60" t="s">
        <v>822</v>
      </c>
      <c r="E179" s="60" t="s">
        <v>823</v>
      </c>
      <c r="F179" s="60" t="s">
        <v>348</v>
      </c>
      <c r="G179" s="127">
        <v>3331</v>
      </c>
      <c r="H179" s="128">
        <v>11569</v>
      </c>
      <c r="I179" s="83">
        <f>IFERROR((G179/H179),0)</f>
        <v>0.28792462615610681</v>
      </c>
      <c r="J179" s="60" t="s">
        <v>824</v>
      </c>
      <c r="K179" s="90">
        <f t="shared" si="22"/>
        <v>0.28792462615610681</v>
      </c>
      <c r="L179" s="127">
        <v>3976</v>
      </c>
      <c r="M179" s="128">
        <v>15987</v>
      </c>
      <c r="N179" s="83">
        <f t="shared" si="23"/>
        <v>0.2487020704322262</v>
      </c>
      <c r="O179" s="60" t="s">
        <v>825</v>
      </c>
      <c r="P179" s="90">
        <f t="shared" si="24"/>
        <v>0.26516911017564232</v>
      </c>
      <c r="Q179" s="6">
        <v>5813</v>
      </c>
      <c r="R179" s="45">
        <v>22428</v>
      </c>
      <c r="S179" s="83">
        <f t="shared" si="25"/>
        <v>0.25918494738719455</v>
      </c>
      <c r="T179" s="60" t="s">
        <v>826</v>
      </c>
      <c r="U179" s="90">
        <f t="shared" si="26"/>
        <v>0.26248399487836105</v>
      </c>
      <c r="V179" s="6"/>
      <c r="W179" s="73"/>
      <c r="X179" s="83">
        <f t="shared" si="27"/>
        <v>0</v>
      </c>
      <c r="Y179" s="6"/>
      <c r="Z179" s="90">
        <f t="shared" si="28"/>
        <v>0.26248399487836105</v>
      </c>
    </row>
    <row r="180" spans="1:26" ht="42.75" x14ac:dyDescent="0.25">
      <c r="A180" s="158"/>
      <c r="B180" s="159"/>
      <c r="C180" s="60" t="s">
        <v>827</v>
      </c>
      <c r="D180" s="60" t="s">
        <v>828</v>
      </c>
      <c r="E180" s="60" t="s">
        <v>829</v>
      </c>
      <c r="F180" s="60" t="s">
        <v>348</v>
      </c>
      <c r="G180" s="74">
        <v>1114</v>
      </c>
      <c r="H180" s="45">
        <v>4419</v>
      </c>
      <c r="I180" s="83">
        <f t="shared" si="21"/>
        <v>0.25209323376329484</v>
      </c>
      <c r="J180" s="60" t="s">
        <v>830</v>
      </c>
      <c r="K180" s="90">
        <f t="shared" si="22"/>
        <v>0.25209323376329484</v>
      </c>
      <c r="L180" s="74">
        <v>588</v>
      </c>
      <c r="M180" s="45">
        <v>3838</v>
      </c>
      <c r="N180" s="88">
        <f t="shared" si="23"/>
        <v>0.1532047941636269</v>
      </c>
      <c r="O180" s="60"/>
      <c r="P180" s="90">
        <f t="shared" si="24"/>
        <v>0.20612813370473537</v>
      </c>
      <c r="Q180" s="6">
        <v>191</v>
      </c>
      <c r="R180" s="45">
        <v>1359</v>
      </c>
      <c r="S180" s="83">
        <f t="shared" si="25"/>
        <v>0.14054451802796172</v>
      </c>
      <c r="T180" s="6"/>
      <c r="U180" s="90">
        <f t="shared" si="26"/>
        <v>0.1968594009983361</v>
      </c>
      <c r="V180" s="6"/>
      <c r="W180" s="73"/>
      <c r="X180" s="83">
        <f t="shared" si="27"/>
        <v>0</v>
      </c>
      <c r="Y180" s="6"/>
      <c r="Z180" s="90">
        <f t="shared" si="28"/>
        <v>0.1968594009983361</v>
      </c>
    </row>
    <row r="181" spans="1:26" ht="85.5" x14ac:dyDescent="0.25">
      <c r="A181" s="158"/>
      <c r="B181" s="159"/>
      <c r="C181" s="60" t="s">
        <v>831</v>
      </c>
      <c r="D181" s="60" t="s">
        <v>832</v>
      </c>
      <c r="E181" s="60" t="s">
        <v>833</v>
      </c>
      <c r="F181" s="60" t="s">
        <v>348</v>
      </c>
      <c r="G181" s="127">
        <v>0</v>
      </c>
      <c r="H181" s="128">
        <v>67</v>
      </c>
      <c r="I181" s="83">
        <f t="shared" si="21"/>
        <v>0</v>
      </c>
      <c r="J181" s="60"/>
      <c r="K181" s="90">
        <f t="shared" si="22"/>
        <v>0</v>
      </c>
      <c r="L181" s="127">
        <v>1</v>
      </c>
      <c r="M181" s="128">
        <v>3</v>
      </c>
      <c r="N181" s="83">
        <f t="shared" si="23"/>
        <v>0.33333333333333331</v>
      </c>
      <c r="O181" s="60"/>
      <c r="P181" s="90">
        <f t="shared" si="24"/>
        <v>1.4285714285714285E-2</v>
      </c>
      <c r="Q181" s="6">
        <v>0</v>
      </c>
      <c r="R181" s="45">
        <v>0</v>
      </c>
      <c r="S181" s="83">
        <v>0</v>
      </c>
      <c r="T181" s="6"/>
      <c r="U181" s="90">
        <f t="shared" si="26"/>
        <v>1.4285714285714285E-2</v>
      </c>
      <c r="V181" s="6"/>
      <c r="W181" s="73"/>
      <c r="X181" s="83">
        <f t="shared" si="27"/>
        <v>0</v>
      </c>
      <c r="Y181" s="6"/>
      <c r="Z181" s="90">
        <f t="shared" si="28"/>
        <v>1.4285714285714285E-2</v>
      </c>
    </row>
    <row r="182" spans="1:26" ht="342" x14ac:dyDescent="0.25">
      <c r="A182" s="93" t="s">
        <v>834</v>
      </c>
      <c r="B182" s="51" t="s">
        <v>835</v>
      </c>
      <c r="C182" s="100" t="s">
        <v>836</v>
      </c>
      <c r="D182" s="51" t="s">
        <v>837</v>
      </c>
      <c r="E182" s="100" t="s">
        <v>838</v>
      </c>
      <c r="F182" s="19">
        <v>3</v>
      </c>
      <c r="G182" s="98">
        <v>0</v>
      </c>
      <c r="H182" s="98">
        <v>0</v>
      </c>
      <c r="I182" s="88">
        <f t="shared" si="21"/>
        <v>0</v>
      </c>
      <c r="J182" s="47" t="s">
        <v>242</v>
      </c>
      <c r="K182" s="90">
        <f t="shared" si="22"/>
        <v>0</v>
      </c>
      <c r="L182" s="60">
        <v>3</v>
      </c>
      <c r="M182" s="98">
        <v>3</v>
      </c>
      <c r="N182" s="88">
        <f t="shared" si="23"/>
        <v>1</v>
      </c>
      <c r="O182" s="95" t="s">
        <v>839</v>
      </c>
      <c r="P182" s="90">
        <f t="shared" si="24"/>
        <v>1</v>
      </c>
      <c r="Q182" s="98">
        <v>0</v>
      </c>
      <c r="R182" s="98" t="s">
        <v>94</v>
      </c>
      <c r="S182" s="88">
        <f t="shared" ref="S182:S245" si="29">IFERROR((Q182/R182),0)</f>
        <v>0</v>
      </c>
      <c r="T182" s="46"/>
      <c r="U182" s="90">
        <f t="shared" si="26"/>
        <v>1</v>
      </c>
      <c r="V182" s="46"/>
      <c r="W182" s="64"/>
      <c r="X182" s="88">
        <f t="shared" si="27"/>
        <v>0</v>
      </c>
      <c r="Y182" s="46"/>
      <c r="Z182" s="90">
        <f t="shared" si="28"/>
        <v>1</v>
      </c>
    </row>
    <row r="183" spans="1:26" ht="356.25" x14ac:dyDescent="0.25">
      <c r="A183" s="93" t="s">
        <v>834</v>
      </c>
      <c r="B183" s="51" t="s">
        <v>840</v>
      </c>
      <c r="C183" s="100" t="s">
        <v>841</v>
      </c>
      <c r="D183" s="51" t="s">
        <v>837</v>
      </c>
      <c r="E183" s="100" t="s">
        <v>838</v>
      </c>
      <c r="F183" s="19">
        <v>1</v>
      </c>
      <c r="G183" s="59"/>
      <c r="H183" s="59"/>
      <c r="I183" s="88">
        <f t="shared" si="21"/>
        <v>0</v>
      </c>
      <c r="J183" s="46"/>
      <c r="K183" s="90">
        <f t="shared" si="22"/>
        <v>0</v>
      </c>
      <c r="L183" s="60"/>
      <c r="M183" s="98"/>
      <c r="N183" s="88">
        <f t="shared" si="23"/>
        <v>0</v>
      </c>
      <c r="O183" s="91"/>
      <c r="P183" s="90">
        <f t="shared" si="24"/>
        <v>0</v>
      </c>
      <c r="Q183" s="98">
        <v>1</v>
      </c>
      <c r="R183" s="98" t="s">
        <v>147</v>
      </c>
      <c r="S183" s="88">
        <f t="shared" si="29"/>
        <v>1</v>
      </c>
      <c r="T183" s="46"/>
      <c r="U183" s="90">
        <f t="shared" si="26"/>
        <v>1</v>
      </c>
      <c r="V183" s="46"/>
      <c r="W183" s="64"/>
      <c r="X183" s="88">
        <f t="shared" si="27"/>
        <v>0</v>
      </c>
      <c r="Y183" s="46"/>
      <c r="Z183" s="90">
        <f t="shared" si="28"/>
        <v>1</v>
      </c>
    </row>
    <row r="184" spans="1:26" ht="242.25" x14ac:dyDescent="0.25">
      <c r="A184" s="93" t="s">
        <v>834</v>
      </c>
      <c r="B184" s="51" t="s">
        <v>842</v>
      </c>
      <c r="C184" s="100" t="s">
        <v>843</v>
      </c>
      <c r="D184" s="51" t="s">
        <v>837</v>
      </c>
      <c r="E184" s="100" t="s">
        <v>838</v>
      </c>
      <c r="F184" s="19">
        <v>9</v>
      </c>
      <c r="G184" s="98">
        <v>1</v>
      </c>
      <c r="H184" s="98">
        <v>1</v>
      </c>
      <c r="I184" s="88">
        <f t="shared" si="21"/>
        <v>1</v>
      </c>
      <c r="J184" s="46"/>
      <c r="K184" s="90">
        <f t="shared" si="22"/>
        <v>0.1111111111111111</v>
      </c>
      <c r="L184" s="60">
        <v>2</v>
      </c>
      <c r="M184" s="98">
        <v>2</v>
      </c>
      <c r="N184" s="88">
        <f t="shared" si="23"/>
        <v>1</v>
      </c>
      <c r="O184" s="69"/>
      <c r="P184" s="90">
        <f t="shared" si="24"/>
        <v>0.33333333333333331</v>
      </c>
      <c r="Q184" s="98">
        <v>3</v>
      </c>
      <c r="R184" s="98">
        <v>3</v>
      </c>
      <c r="S184" s="88">
        <f t="shared" si="29"/>
        <v>1</v>
      </c>
      <c r="T184" s="46"/>
      <c r="U184" s="90">
        <f t="shared" si="26"/>
        <v>0.66666666666666663</v>
      </c>
      <c r="V184" s="86">
        <v>3</v>
      </c>
      <c r="W184" s="87" t="s">
        <v>244</v>
      </c>
      <c r="X184" s="88">
        <f t="shared" si="27"/>
        <v>1</v>
      </c>
      <c r="Y184" s="46"/>
      <c r="Z184" s="90">
        <f t="shared" si="28"/>
        <v>1</v>
      </c>
    </row>
    <row r="185" spans="1:26" ht="409.5" x14ac:dyDescent="0.25">
      <c r="A185" s="93" t="s">
        <v>834</v>
      </c>
      <c r="B185" s="51" t="s">
        <v>844</v>
      </c>
      <c r="C185" s="100" t="s">
        <v>845</v>
      </c>
      <c r="D185" s="51" t="s">
        <v>837</v>
      </c>
      <c r="E185" s="100" t="s">
        <v>838</v>
      </c>
      <c r="F185" s="19">
        <v>9</v>
      </c>
      <c r="G185" s="98">
        <v>1</v>
      </c>
      <c r="H185" s="98">
        <v>1</v>
      </c>
      <c r="I185" s="88">
        <f t="shared" ref="I185:I248" si="30">IFERROR((G185/H185),0)</f>
        <v>1</v>
      </c>
      <c r="J185" s="46"/>
      <c r="K185" s="90">
        <f t="shared" ref="K185:K248" si="31">IFERROR(IF(F185="Según demanda",G185/H185,G185/F185),0)</f>
        <v>0.1111111111111111</v>
      </c>
      <c r="L185" s="60">
        <v>2</v>
      </c>
      <c r="M185" s="98">
        <v>2</v>
      </c>
      <c r="N185" s="88">
        <f t="shared" ref="N185:N248" si="32">IFERROR((L185/M185),0)</f>
        <v>1</v>
      </c>
      <c r="O185" s="69"/>
      <c r="P185" s="90">
        <f t="shared" ref="P185:P248" si="33">IFERROR(IF(F185="Según demanda",(L185+G185)/(H185+M185),(L185+G185)/F185),0)</f>
        <v>0.33333333333333331</v>
      </c>
      <c r="Q185" s="98">
        <v>3</v>
      </c>
      <c r="R185" s="98">
        <v>3</v>
      </c>
      <c r="S185" s="88">
        <f t="shared" si="29"/>
        <v>1</v>
      </c>
      <c r="T185" s="46"/>
      <c r="U185" s="90">
        <f t="shared" ref="U185:U248" si="34">IFERROR(IF(F185="Según demanda",(Q185+L185+G185)/(H185+M185+R185),(Q185+L185+G185)/F185),0)</f>
        <v>0.66666666666666663</v>
      </c>
      <c r="V185" s="86">
        <v>3</v>
      </c>
      <c r="W185" s="87" t="s">
        <v>244</v>
      </c>
      <c r="X185" s="88">
        <f t="shared" ref="X185:X207" si="35">IFERROR((V185/W185),0)</f>
        <v>1</v>
      </c>
      <c r="Y185" s="46"/>
      <c r="Z185" s="90">
        <f t="shared" ref="Z185:Z248" si="36">IFERROR(IF(F185="Según demanda",(V185+Q185+L185+G185)/(H185+M185+R185+W185),(V185+Q185+L185+G185)/F185),0)</f>
        <v>1</v>
      </c>
    </row>
    <row r="186" spans="1:26" ht="242.25" x14ac:dyDescent="0.25">
      <c r="A186" s="93" t="s">
        <v>834</v>
      </c>
      <c r="B186" s="51" t="s">
        <v>846</v>
      </c>
      <c r="C186" s="100" t="s">
        <v>847</v>
      </c>
      <c r="D186" s="51" t="s">
        <v>837</v>
      </c>
      <c r="E186" s="100" t="s">
        <v>838</v>
      </c>
      <c r="F186" s="19">
        <v>1</v>
      </c>
      <c r="G186" s="98">
        <v>1</v>
      </c>
      <c r="H186" s="98">
        <v>1</v>
      </c>
      <c r="I186" s="88">
        <f t="shared" si="30"/>
        <v>1</v>
      </c>
      <c r="J186" s="46"/>
      <c r="K186" s="90">
        <f t="shared" si="31"/>
        <v>1</v>
      </c>
      <c r="L186" s="60"/>
      <c r="M186" s="98"/>
      <c r="N186" s="88">
        <f t="shared" si="32"/>
        <v>0</v>
      </c>
      <c r="O186" s="95"/>
      <c r="P186" s="90">
        <f t="shared" si="33"/>
        <v>1</v>
      </c>
      <c r="Q186" s="98"/>
      <c r="R186" s="98"/>
      <c r="S186" s="88">
        <f t="shared" si="29"/>
        <v>0</v>
      </c>
      <c r="T186" s="46"/>
      <c r="U186" s="90">
        <f t="shared" si="34"/>
        <v>1</v>
      </c>
      <c r="V186" s="46"/>
      <c r="W186" s="64"/>
      <c r="X186" s="88">
        <f t="shared" si="35"/>
        <v>0</v>
      </c>
      <c r="Y186" s="46"/>
      <c r="Z186" s="90">
        <f t="shared" si="36"/>
        <v>1</v>
      </c>
    </row>
    <row r="187" spans="1:26" ht="409.5" x14ac:dyDescent="0.25">
      <c r="A187" s="93" t="s">
        <v>834</v>
      </c>
      <c r="B187" s="100" t="s">
        <v>848</v>
      </c>
      <c r="C187" s="100" t="s">
        <v>849</v>
      </c>
      <c r="D187" s="51" t="s">
        <v>837</v>
      </c>
      <c r="E187" s="100" t="s">
        <v>838</v>
      </c>
      <c r="F187" s="19">
        <v>3</v>
      </c>
      <c r="G187" s="98">
        <v>1</v>
      </c>
      <c r="H187" s="98">
        <v>1</v>
      </c>
      <c r="I187" s="88">
        <f t="shared" si="30"/>
        <v>1</v>
      </c>
      <c r="J187" s="46"/>
      <c r="K187" s="90">
        <f t="shared" si="31"/>
        <v>0.33333333333333331</v>
      </c>
      <c r="L187" s="60">
        <v>1</v>
      </c>
      <c r="M187" s="98">
        <v>1</v>
      </c>
      <c r="N187" s="88">
        <f t="shared" si="32"/>
        <v>1</v>
      </c>
      <c r="O187" s="99"/>
      <c r="P187" s="90">
        <f t="shared" si="33"/>
        <v>0.66666666666666663</v>
      </c>
      <c r="Q187" s="98"/>
      <c r="R187" s="98"/>
      <c r="S187" s="88">
        <f t="shared" si="29"/>
        <v>0</v>
      </c>
      <c r="T187" s="46"/>
      <c r="U187" s="90">
        <f t="shared" si="34"/>
        <v>0.66666666666666663</v>
      </c>
      <c r="V187" s="46">
        <v>1</v>
      </c>
      <c r="W187" s="64" t="s">
        <v>147</v>
      </c>
      <c r="X187" s="88">
        <f t="shared" si="35"/>
        <v>1</v>
      </c>
      <c r="Y187" s="46"/>
      <c r="Z187" s="90">
        <f t="shared" si="36"/>
        <v>1</v>
      </c>
    </row>
    <row r="188" spans="1:26" ht="228" x14ac:dyDescent="0.25">
      <c r="A188" s="93" t="s">
        <v>834</v>
      </c>
      <c r="B188" s="100" t="s">
        <v>850</v>
      </c>
      <c r="C188" s="100" t="s">
        <v>851</v>
      </c>
      <c r="D188" s="51" t="s">
        <v>837</v>
      </c>
      <c r="E188" s="100" t="s">
        <v>838</v>
      </c>
      <c r="F188" s="19">
        <v>9</v>
      </c>
      <c r="G188" s="98">
        <v>0</v>
      </c>
      <c r="H188" s="98">
        <v>0</v>
      </c>
      <c r="I188" s="88">
        <f t="shared" si="30"/>
        <v>0</v>
      </c>
      <c r="J188" s="46"/>
      <c r="K188" s="90">
        <f t="shared" si="31"/>
        <v>0</v>
      </c>
      <c r="L188" s="60">
        <v>0</v>
      </c>
      <c r="M188" s="98">
        <v>0</v>
      </c>
      <c r="N188" s="88">
        <f t="shared" si="32"/>
        <v>0</v>
      </c>
      <c r="O188" s="69"/>
      <c r="P188" s="90">
        <f t="shared" si="33"/>
        <v>0</v>
      </c>
      <c r="Q188" s="98">
        <v>3</v>
      </c>
      <c r="R188" s="98">
        <v>3</v>
      </c>
      <c r="S188" s="88">
        <f t="shared" si="29"/>
        <v>1</v>
      </c>
      <c r="T188" s="46"/>
      <c r="U188" s="90">
        <f t="shared" si="34"/>
        <v>0.33333333333333331</v>
      </c>
      <c r="V188" s="86">
        <v>3</v>
      </c>
      <c r="W188" s="87" t="s">
        <v>244</v>
      </c>
      <c r="X188" s="88">
        <f t="shared" si="35"/>
        <v>1</v>
      </c>
      <c r="Y188" s="46"/>
      <c r="Z188" s="90">
        <f t="shared" si="36"/>
        <v>0.66666666666666663</v>
      </c>
    </row>
    <row r="189" spans="1:26" ht="409.5" x14ac:dyDescent="0.25">
      <c r="A189" s="93" t="s">
        <v>834</v>
      </c>
      <c r="B189" s="100" t="s">
        <v>852</v>
      </c>
      <c r="C189" s="100" t="s">
        <v>853</v>
      </c>
      <c r="D189" s="51" t="s">
        <v>837</v>
      </c>
      <c r="E189" s="100" t="s">
        <v>838</v>
      </c>
      <c r="F189" s="19">
        <v>1</v>
      </c>
      <c r="G189" s="98">
        <v>1</v>
      </c>
      <c r="H189" s="98">
        <v>1</v>
      </c>
      <c r="I189" s="88">
        <f t="shared" si="30"/>
        <v>1</v>
      </c>
      <c r="J189" s="46"/>
      <c r="K189" s="90">
        <f t="shared" si="31"/>
        <v>1</v>
      </c>
      <c r="L189" s="60"/>
      <c r="M189" s="98"/>
      <c r="N189" s="88">
        <f t="shared" si="32"/>
        <v>0</v>
      </c>
      <c r="O189" s="99"/>
      <c r="P189" s="90">
        <f t="shared" si="33"/>
        <v>1</v>
      </c>
      <c r="Q189" s="98"/>
      <c r="R189" s="98"/>
      <c r="S189" s="88">
        <f t="shared" si="29"/>
        <v>0</v>
      </c>
      <c r="T189" s="46"/>
      <c r="U189" s="90">
        <f t="shared" si="34"/>
        <v>1</v>
      </c>
      <c r="V189" s="46"/>
      <c r="W189" s="64"/>
      <c r="X189" s="88">
        <f t="shared" si="35"/>
        <v>0</v>
      </c>
      <c r="Y189" s="46"/>
      <c r="Z189" s="90">
        <f t="shared" si="36"/>
        <v>1</v>
      </c>
    </row>
    <row r="190" spans="1:26" ht="313.5" x14ac:dyDescent="0.25">
      <c r="A190" s="93" t="s">
        <v>834</v>
      </c>
      <c r="B190" s="100" t="s">
        <v>854</v>
      </c>
      <c r="C190" s="100" t="s">
        <v>855</v>
      </c>
      <c r="D190" s="51" t="s">
        <v>837</v>
      </c>
      <c r="E190" s="100" t="s">
        <v>838</v>
      </c>
      <c r="F190" s="19">
        <v>2</v>
      </c>
      <c r="G190" s="59"/>
      <c r="H190" s="59"/>
      <c r="I190" s="88">
        <f t="shared" si="30"/>
        <v>0</v>
      </c>
      <c r="J190" s="46"/>
      <c r="K190" s="90">
        <f t="shared" si="31"/>
        <v>0</v>
      </c>
      <c r="L190" s="60">
        <v>1</v>
      </c>
      <c r="M190" s="98">
        <v>1</v>
      </c>
      <c r="N190" s="88">
        <f t="shared" si="32"/>
        <v>1</v>
      </c>
      <c r="O190" s="99"/>
      <c r="P190" s="90">
        <f t="shared" si="33"/>
        <v>0.5</v>
      </c>
      <c r="Q190" s="98"/>
      <c r="R190" s="98"/>
      <c r="S190" s="88">
        <f t="shared" si="29"/>
        <v>0</v>
      </c>
      <c r="T190" s="46"/>
      <c r="U190" s="90">
        <f t="shared" si="34"/>
        <v>0.5</v>
      </c>
      <c r="V190" s="86">
        <v>1</v>
      </c>
      <c r="W190" s="87" t="s">
        <v>147</v>
      </c>
      <c r="X190" s="88">
        <f t="shared" si="35"/>
        <v>1</v>
      </c>
      <c r="Y190" s="46"/>
      <c r="Z190" s="90">
        <f t="shared" si="36"/>
        <v>1</v>
      </c>
    </row>
    <row r="191" spans="1:26" ht="360" x14ac:dyDescent="0.25">
      <c r="A191" s="117" t="s">
        <v>856</v>
      </c>
      <c r="B191" s="117" t="s">
        <v>857</v>
      </c>
      <c r="C191" s="117" t="s">
        <v>858</v>
      </c>
      <c r="D191" s="117" t="s">
        <v>859</v>
      </c>
      <c r="E191" s="118" t="s">
        <v>860</v>
      </c>
      <c r="F191" s="53">
        <v>64</v>
      </c>
      <c r="G191" s="137">
        <v>15</v>
      </c>
      <c r="H191" s="138">
        <v>16</v>
      </c>
      <c r="I191" s="115">
        <f t="shared" si="30"/>
        <v>0.9375</v>
      </c>
      <c r="J191" s="139" t="s">
        <v>861</v>
      </c>
      <c r="K191" s="116">
        <f t="shared" si="31"/>
        <v>0.234375</v>
      </c>
      <c r="L191" s="53">
        <v>15</v>
      </c>
      <c r="M191" s="138">
        <v>16</v>
      </c>
      <c r="N191" s="115">
        <f t="shared" si="32"/>
        <v>0.9375</v>
      </c>
      <c r="O191" s="140" t="s">
        <v>862</v>
      </c>
      <c r="P191" s="116">
        <f t="shared" si="33"/>
        <v>0.46875</v>
      </c>
      <c r="Q191" s="138">
        <v>15</v>
      </c>
      <c r="R191" s="138">
        <v>16</v>
      </c>
      <c r="S191" s="115">
        <f t="shared" si="29"/>
        <v>0.9375</v>
      </c>
      <c r="T191" s="140" t="s">
        <v>863</v>
      </c>
      <c r="U191" s="116">
        <f t="shared" si="34"/>
        <v>0.703125</v>
      </c>
      <c r="V191" s="138">
        <v>15</v>
      </c>
      <c r="W191" s="138">
        <v>16</v>
      </c>
      <c r="X191" s="115">
        <f t="shared" si="35"/>
        <v>0.9375</v>
      </c>
      <c r="Y191" s="140" t="s">
        <v>864</v>
      </c>
      <c r="Z191" s="116">
        <f t="shared" si="36"/>
        <v>0.9375</v>
      </c>
    </row>
    <row r="192" spans="1:26" ht="409.5" x14ac:dyDescent="0.25">
      <c r="A192" s="49" t="s">
        <v>865</v>
      </c>
      <c r="B192" s="117" t="s">
        <v>866</v>
      </c>
      <c r="C192" s="119" t="s">
        <v>867</v>
      </c>
      <c r="D192" s="119" t="s">
        <v>868</v>
      </c>
      <c r="E192" s="53" t="s">
        <v>869</v>
      </c>
      <c r="F192" s="53" t="s">
        <v>348</v>
      </c>
      <c r="G192" s="137">
        <v>2</v>
      </c>
      <c r="H192" s="138">
        <v>2</v>
      </c>
      <c r="I192" s="115">
        <f t="shared" si="30"/>
        <v>1</v>
      </c>
      <c r="J192" s="141" t="s">
        <v>870</v>
      </c>
      <c r="K192" s="116">
        <f t="shared" si="31"/>
        <v>1</v>
      </c>
      <c r="L192" s="142">
        <v>2</v>
      </c>
      <c r="M192" s="138">
        <v>2</v>
      </c>
      <c r="N192" s="115">
        <f t="shared" si="32"/>
        <v>1</v>
      </c>
      <c r="O192" s="143" t="s">
        <v>871</v>
      </c>
      <c r="P192" s="116">
        <f t="shared" si="33"/>
        <v>1</v>
      </c>
      <c r="Q192" s="138">
        <v>2</v>
      </c>
      <c r="R192" s="138">
        <v>2</v>
      </c>
      <c r="S192" s="115">
        <f t="shared" si="29"/>
        <v>1</v>
      </c>
      <c r="T192" s="141" t="s">
        <v>872</v>
      </c>
      <c r="U192" s="116">
        <f t="shared" si="34"/>
        <v>1</v>
      </c>
      <c r="V192" s="138">
        <v>1</v>
      </c>
      <c r="W192" s="138">
        <v>1</v>
      </c>
      <c r="X192" s="115">
        <f t="shared" si="35"/>
        <v>1</v>
      </c>
      <c r="Y192" s="144" t="s">
        <v>873</v>
      </c>
      <c r="Z192" s="116">
        <f t="shared" si="36"/>
        <v>1</v>
      </c>
    </row>
    <row r="193" spans="1:26" ht="409.5" x14ac:dyDescent="0.25">
      <c r="A193" s="49" t="s">
        <v>874</v>
      </c>
      <c r="B193" s="49" t="s">
        <v>875</v>
      </c>
      <c r="C193" s="117" t="s">
        <v>876</v>
      </c>
      <c r="D193" s="117" t="s">
        <v>877</v>
      </c>
      <c r="E193" s="53" t="s">
        <v>878</v>
      </c>
      <c r="F193" s="53" t="s">
        <v>348</v>
      </c>
      <c r="G193" s="137">
        <v>13</v>
      </c>
      <c r="H193" s="138">
        <v>13</v>
      </c>
      <c r="I193" s="115">
        <f t="shared" si="30"/>
        <v>1</v>
      </c>
      <c r="J193" s="139" t="s">
        <v>879</v>
      </c>
      <c r="K193" s="116">
        <f t="shared" si="31"/>
        <v>1</v>
      </c>
      <c r="L193" s="142">
        <v>16</v>
      </c>
      <c r="M193" s="138">
        <v>16</v>
      </c>
      <c r="N193" s="115">
        <f t="shared" si="32"/>
        <v>1</v>
      </c>
      <c r="O193" s="120" t="s">
        <v>880</v>
      </c>
      <c r="P193" s="116">
        <f t="shared" si="33"/>
        <v>1</v>
      </c>
      <c r="Q193" s="138">
        <v>10</v>
      </c>
      <c r="R193" s="138">
        <v>17</v>
      </c>
      <c r="S193" s="115">
        <f t="shared" si="29"/>
        <v>0.58823529411764708</v>
      </c>
      <c r="T193" s="145" t="s">
        <v>881</v>
      </c>
      <c r="U193" s="116">
        <f t="shared" si="34"/>
        <v>0.84782608695652173</v>
      </c>
      <c r="V193" s="138">
        <v>16</v>
      </c>
      <c r="W193" s="138">
        <v>17</v>
      </c>
      <c r="X193" s="115">
        <f t="shared" si="35"/>
        <v>0.94117647058823528</v>
      </c>
      <c r="Y193" s="146" t="s">
        <v>882</v>
      </c>
      <c r="Z193" s="116">
        <f t="shared" si="36"/>
        <v>0.87301587301587302</v>
      </c>
    </row>
    <row r="194" spans="1:26" ht="345" x14ac:dyDescent="0.25">
      <c r="A194" s="49" t="s">
        <v>883</v>
      </c>
      <c r="B194" s="117" t="s">
        <v>884</v>
      </c>
      <c r="C194" s="117" t="s">
        <v>885</v>
      </c>
      <c r="D194" s="117" t="s">
        <v>886</v>
      </c>
      <c r="E194" s="118" t="s">
        <v>887</v>
      </c>
      <c r="F194" s="53" t="s">
        <v>348</v>
      </c>
      <c r="G194" s="137">
        <v>11</v>
      </c>
      <c r="H194" s="138">
        <v>11</v>
      </c>
      <c r="I194" s="115">
        <f t="shared" si="30"/>
        <v>1</v>
      </c>
      <c r="J194" s="141" t="s">
        <v>888</v>
      </c>
      <c r="K194" s="116">
        <f t="shared" si="31"/>
        <v>1</v>
      </c>
      <c r="L194" s="142">
        <v>19</v>
      </c>
      <c r="M194" s="138">
        <v>19</v>
      </c>
      <c r="N194" s="115">
        <f t="shared" si="32"/>
        <v>1</v>
      </c>
      <c r="O194" s="143" t="s">
        <v>889</v>
      </c>
      <c r="P194" s="116">
        <f t="shared" si="33"/>
        <v>1</v>
      </c>
      <c r="Q194" s="138">
        <v>16</v>
      </c>
      <c r="R194" s="138">
        <v>16</v>
      </c>
      <c r="S194" s="115">
        <f t="shared" si="29"/>
        <v>1</v>
      </c>
      <c r="T194" s="143" t="s">
        <v>890</v>
      </c>
      <c r="U194" s="116">
        <f t="shared" si="34"/>
        <v>1</v>
      </c>
      <c r="V194" s="138">
        <v>30</v>
      </c>
      <c r="W194" s="138">
        <v>30</v>
      </c>
      <c r="X194" s="115">
        <f t="shared" si="35"/>
        <v>1</v>
      </c>
      <c r="Y194" s="143" t="s">
        <v>891</v>
      </c>
      <c r="Z194" s="116">
        <f t="shared" si="36"/>
        <v>1</v>
      </c>
    </row>
    <row r="195" spans="1:26" ht="199.5" x14ac:dyDescent="0.25">
      <c r="A195" s="49" t="s">
        <v>892</v>
      </c>
      <c r="B195" s="117" t="s">
        <v>893</v>
      </c>
      <c r="C195" s="119" t="s">
        <v>894</v>
      </c>
      <c r="D195" s="117" t="s">
        <v>895</v>
      </c>
      <c r="E195" s="118" t="s">
        <v>896</v>
      </c>
      <c r="F195" s="53">
        <v>1</v>
      </c>
      <c r="G195" s="137">
        <v>1</v>
      </c>
      <c r="H195" s="138">
        <v>1</v>
      </c>
      <c r="I195" s="115">
        <f t="shared" si="30"/>
        <v>1</v>
      </c>
      <c r="J195" s="141" t="s">
        <v>897</v>
      </c>
      <c r="K195" s="116">
        <f t="shared" si="31"/>
        <v>1</v>
      </c>
      <c r="L195" s="142">
        <v>0</v>
      </c>
      <c r="M195" s="138">
        <v>0</v>
      </c>
      <c r="N195" s="115">
        <f t="shared" si="32"/>
        <v>0</v>
      </c>
      <c r="O195" s="141" t="s">
        <v>898</v>
      </c>
      <c r="P195" s="116">
        <f t="shared" si="33"/>
        <v>1</v>
      </c>
      <c r="Q195" s="138">
        <v>0</v>
      </c>
      <c r="R195" s="138">
        <v>0</v>
      </c>
      <c r="S195" s="115">
        <f t="shared" si="29"/>
        <v>0</v>
      </c>
      <c r="T195" s="145" t="s">
        <v>899</v>
      </c>
      <c r="U195" s="116">
        <f t="shared" si="34"/>
        <v>1</v>
      </c>
      <c r="V195" s="138">
        <v>0</v>
      </c>
      <c r="W195" s="138">
        <v>0</v>
      </c>
      <c r="X195" s="115">
        <f t="shared" si="35"/>
        <v>0</v>
      </c>
      <c r="Y195" s="145" t="s">
        <v>899</v>
      </c>
      <c r="Z195" s="116">
        <f t="shared" si="36"/>
        <v>1</v>
      </c>
    </row>
    <row r="196" spans="1:26" ht="315" x14ac:dyDescent="0.25">
      <c r="A196" s="49" t="s">
        <v>900</v>
      </c>
      <c r="B196" s="117" t="s">
        <v>901</v>
      </c>
      <c r="C196" s="117" t="s">
        <v>902</v>
      </c>
      <c r="D196" s="117" t="s">
        <v>903</v>
      </c>
      <c r="E196" s="117" t="s">
        <v>904</v>
      </c>
      <c r="F196" s="114" t="s">
        <v>348</v>
      </c>
      <c r="G196" s="137">
        <v>0</v>
      </c>
      <c r="H196" s="138">
        <v>0</v>
      </c>
      <c r="I196" s="115">
        <f t="shared" si="30"/>
        <v>0</v>
      </c>
      <c r="J196" s="141" t="s">
        <v>905</v>
      </c>
      <c r="K196" s="116">
        <f t="shared" si="31"/>
        <v>0</v>
      </c>
      <c r="L196" s="147">
        <v>425224140</v>
      </c>
      <c r="M196" s="147">
        <v>444000000</v>
      </c>
      <c r="N196" s="115">
        <f t="shared" si="32"/>
        <v>0.95771202702702707</v>
      </c>
      <c r="O196" s="141" t="s">
        <v>906</v>
      </c>
      <c r="P196" s="116">
        <f t="shared" si="33"/>
        <v>0.95771202702702707</v>
      </c>
      <c r="Q196" s="147">
        <v>0</v>
      </c>
      <c r="R196" s="147">
        <v>0</v>
      </c>
      <c r="S196" s="115">
        <f t="shared" si="29"/>
        <v>0</v>
      </c>
      <c r="T196" s="145" t="s">
        <v>907</v>
      </c>
      <c r="U196" s="116">
        <f t="shared" si="34"/>
        <v>0.95771202702702707</v>
      </c>
      <c r="V196" s="138">
        <f>52180300+76035649+14406001+160258000</f>
        <v>302879950</v>
      </c>
      <c r="W196" s="138">
        <f>52180300+83398176+15084001+160659186</f>
        <v>311321663</v>
      </c>
      <c r="X196" s="115">
        <f t="shared" si="35"/>
        <v>0.97288427371660291</v>
      </c>
      <c r="Y196" s="145" t="s">
        <v>908</v>
      </c>
      <c r="Z196" s="116">
        <f t="shared" si="36"/>
        <v>0.9639655866721778</v>
      </c>
    </row>
    <row r="197" spans="1:26" ht="120" x14ac:dyDescent="0.25">
      <c r="A197" s="49" t="s">
        <v>909</v>
      </c>
      <c r="B197" s="117" t="s">
        <v>910</v>
      </c>
      <c r="C197" s="117" t="s">
        <v>911</v>
      </c>
      <c r="D197" s="117" t="s">
        <v>912</v>
      </c>
      <c r="E197" s="49" t="s">
        <v>913</v>
      </c>
      <c r="F197" s="114">
        <v>1</v>
      </c>
      <c r="G197" s="137" t="s">
        <v>147</v>
      </c>
      <c r="H197" s="138">
        <v>1</v>
      </c>
      <c r="I197" s="115">
        <f t="shared" si="30"/>
        <v>1</v>
      </c>
      <c r="J197" s="141" t="s">
        <v>914</v>
      </c>
      <c r="K197" s="116">
        <f t="shared" si="31"/>
        <v>1</v>
      </c>
      <c r="L197" s="142">
        <v>0</v>
      </c>
      <c r="M197" s="138">
        <v>0</v>
      </c>
      <c r="N197" s="115">
        <f t="shared" si="32"/>
        <v>0</v>
      </c>
      <c r="O197" s="141" t="s">
        <v>898</v>
      </c>
      <c r="P197" s="116">
        <f t="shared" si="33"/>
        <v>1</v>
      </c>
      <c r="Q197" s="138">
        <v>0</v>
      </c>
      <c r="R197" s="138">
        <v>0</v>
      </c>
      <c r="S197" s="115">
        <f t="shared" si="29"/>
        <v>0</v>
      </c>
      <c r="T197" s="145" t="s">
        <v>899</v>
      </c>
      <c r="U197" s="116">
        <f t="shared" si="34"/>
        <v>1</v>
      </c>
      <c r="V197" s="138">
        <v>0</v>
      </c>
      <c r="W197" s="138">
        <v>0</v>
      </c>
      <c r="X197" s="115">
        <f t="shared" si="35"/>
        <v>0</v>
      </c>
      <c r="Y197" s="145" t="s">
        <v>899</v>
      </c>
      <c r="Z197" s="116">
        <f t="shared" si="36"/>
        <v>1</v>
      </c>
    </row>
    <row r="198" spans="1:26" ht="114" x14ac:dyDescent="0.25">
      <c r="A198" s="49" t="s">
        <v>915</v>
      </c>
      <c r="B198" s="121" t="s">
        <v>916</v>
      </c>
      <c r="C198" s="49" t="s">
        <v>917</v>
      </c>
      <c r="D198" s="49" t="s">
        <v>918</v>
      </c>
      <c r="E198" s="49" t="s">
        <v>918</v>
      </c>
      <c r="F198" s="114">
        <v>1</v>
      </c>
      <c r="G198" s="137">
        <v>0</v>
      </c>
      <c r="H198" s="138">
        <v>0</v>
      </c>
      <c r="I198" s="115">
        <f t="shared" si="30"/>
        <v>0</v>
      </c>
      <c r="J198" s="148" t="s">
        <v>919</v>
      </c>
      <c r="K198" s="116">
        <f t="shared" si="31"/>
        <v>0</v>
      </c>
      <c r="L198" s="142">
        <v>0</v>
      </c>
      <c r="M198" s="138">
        <v>0</v>
      </c>
      <c r="N198" s="115">
        <f t="shared" si="32"/>
        <v>0</v>
      </c>
      <c r="O198" s="148" t="s">
        <v>919</v>
      </c>
      <c r="P198" s="116">
        <f t="shared" si="33"/>
        <v>0</v>
      </c>
      <c r="Q198" s="138">
        <v>0</v>
      </c>
      <c r="R198" s="138">
        <v>0</v>
      </c>
      <c r="S198" s="115">
        <f t="shared" si="29"/>
        <v>0</v>
      </c>
      <c r="T198" s="148" t="s">
        <v>919</v>
      </c>
      <c r="U198" s="116">
        <f t="shared" si="34"/>
        <v>0</v>
      </c>
      <c r="V198" s="138"/>
      <c r="W198" s="138"/>
      <c r="X198" s="115">
        <f t="shared" si="35"/>
        <v>0</v>
      </c>
      <c r="Y198" s="148" t="s">
        <v>919</v>
      </c>
      <c r="Z198" s="116">
        <f t="shared" si="36"/>
        <v>0</v>
      </c>
    </row>
    <row r="199" spans="1:26" ht="135" x14ac:dyDescent="0.25">
      <c r="A199" s="49" t="s">
        <v>920</v>
      </c>
      <c r="B199" s="114" t="s">
        <v>921</v>
      </c>
      <c r="C199" s="49" t="s">
        <v>922</v>
      </c>
      <c r="D199" s="49" t="s">
        <v>923</v>
      </c>
      <c r="E199" s="49" t="s">
        <v>923</v>
      </c>
      <c r="F199" s="114">
        <v>1</v>
      </c>
      <c r="G199" s="137" t="s">
        <v>147</v>
      </c>
      <c r="H199" s="138">
        <v>1</v>
      </c>
      <c r="I199" s="115">
        <f t="shared" si="30"/>
        <v>1</v>
      </c>
      <c r="J199" s="141" t="s">
        <v>924</v>
      </c>
      <c r="K199" s="116">
        <f t="shared" si="31"/>
        <v>1</v>
      </c>
      <c r="L199" s="142">
        <v>0</v>
      </c>
      <c r="M199" s="138">
        <v>0</v>
      </c>
      <c r="N199" s="115">
        <f t="shared" si="32"/>
        <v>0</v>
      </c>
      <c r="O199" s="141" t="s">
        <v>898</v>
      </c>
      <c r="P199" s="116">
        <f t="shared" si="33"/>
        <v>1</v>
      </c>
      <c r="Q199" s="138">
        <v>0</v>
      </c>
      <c r="R199" s="138">
        <v>0</v>
      </c>
      <c r="S199" s="115">
        <f t="shared" si="29"/>
        <v>0</v>
      </c>
      <c r="T199" s="145" t="s">
        <v>899</v>
      </c>
      <c r="U199" s="116">
        <f t="shared" si="34"/>
        <v>1</v>
      </c>
      <c r="V199" s="138"/>
      <c r="W199" s="138"/>
      <c r="X199" s="115">
        <f t="shared" si="35"/>
        <v>0</v>
      </c>
      <c r="Y199" s="145" t="s">
        <v>899</v>
      </c>
      <c r="Z199" s="116">
        <f t="shared" si="36"/>
        <v>1</v>
      </c>
    </row>
    <row r="200" spans="1:26" ht="195" x14ac:dyDescent="0.25">
      <c r="A200" s="49" t="s">
        <v>925</v>
      </c>
      <c r="B200" s="121" t="s">
        <v>926</v>
      </c>
      <c r="C200" s="49" t="s">
        <v>927</v>
      </c>
      <c r="D200" s="117" t="s">
        <v>928</v>
      </c>
      <c r="E200" s="49" t="s">
        <v>929</v>
      </c>
      <c r="F200" s="114">
        <v>6</v>
      </c>
      <c r="G200" s="137" t="s">
        <v>94</v>
      </c>
      <c r="H200" s="138">
        <v>0</v>
      </c>
      <c r="I200" s="115">
        <f t="shared" si="30"/>
        <v>0</v>
      </c>
      <c r="J200" s="149" t="s">
        <v>930</v>
      </c>
      <c r="K200" s="116">
        <f t="shared" si="31"/>
        <v>0</v>
      </c>
      <c r="L200" s="142">
        <v>6</v>
      </c>
      <c r="M200" s="138">
        <v>6</v>
      </c>
      <c r="N200" s="115">
        <f t="shared" si="32"/>
        <v>1</v>
      </c>
      <c r="O200" s="150" t="s">
        <v>931</v>
      </c>
      <c r="P200" s="116">
        <f t="shared" si="33"/>
        <v>1</v>
      </c>
      <c r="Q200" s="138">
        <v>0</v>
      </c>
      <c r="R200" s="138">
        <v>0</v>
      </c>
      <c r="S200" s="115">
        <f t="shared" si="29"/>
        <v>0</v>
      </c>
      <c r="T200" s="151" t="s">
        <v>932</v>
      </c>
      <c r="U200" s="116">
        <f t="shared" si="34"/>
        <v>1</v>
      </c>
      <c r="V200" s="138">
        <v>0</v>
      </c>
      <c r="W200" s="138">
        <v>0</v>
      </c>
      <c r="X200" s="115">
        <f t="shared" si="35"/>
        <v>0</v>
      </c>
      <c r="Y200" s="151" t="s">
        <v>932</v>
      </c>
      <c r="Z200" s="116">
        <f t="shared" si="36"/>
        <v>1</v>
      </c>
    </row>
    <row r="201" spans="1:26" ht="165" x14ac:dyDescent="0.25">
      <c r="A201" s="49" t="s">
        <v>933</v>
      </c>
      <c r="B201" s="114" t="s">
        <v>934</v>
      </c>
      <c r="C201" s="49" t="s">
        <v>935</v>
      </c>
      <c r="D201" s="117" t="s">
        <v>936</v>
      </c>
      <c r="E201" s="49" t="s">
        <v>937</v>
      </c>
      <c r="F201" s="49" t="s">
        <v>348</v>
      </c>
      <c r="G201" s="137">
        <v>0</v>
      </c>
      <c r="H201" s="138">
        <v>0</v>
      </c>
      <c r="I201" s="115">
        <f t="shared" si="30"/>
        <v>0</v>
      </c>
      <c r="J201" s="141"/>
      <c r="K201" s="116">
        <f t="shared" si="31"/>
        <v>0</v>
      </c>
      <c r="L201" s="142">
        <v>1</v>
      </c>
      <c r="M201" s="138">
        <v>1</v>
      </c>
      <c r="N201" s="115">
        <f t="shared" si="32"/>
        <v>1</v>
      </c>
      <c r="O201" s="143" t="s">
        <v>938</v>
      </c>
      <c r="P201" s="116">
        <f t="shared" si="33"/>
        <v>1</v>
      </c>
      <c r="Q201" s="138">
        <v>5416857611</v>
      </c>
      <c r="R201" s="138">
        <v>5416857611</v>
      </c>
      <c r="S201" s="115">
        <f t="shared" si="29"/>
        <v>1</v>
      </c>
      <c r="T201" s="152" t="s">
        <v>939</v>
      </c>
      <c r="U201" s="116">
        <f t="shared" si="34"/>
        <v>1</v>
      </c>
      <c r="V201" s="138">
        <v>10077332512.459999</v>
      </c>
      <c r="W201" s="138">
        <v>10077332512.459999</v>
      </c>
      <c r="X201" s="115">
        <f t="shared" si="35"/>
        <v>1</v>
      </c>
      <c r="Y201" s="153" t="s">
        <v>940</v>
      </c>
      <c r="Z201" s="116">
        <f t="shared" si="36"/>
        <v>1</v>
      </c>
    </row>
    <row r="202" spans="1:26" ht="165" x14ac:dyDescent="0.25">
      <c r="A202" s="49" t="s">
        <v>941</v>
      </c>
      <c r="B202" s="114" t="s">
        <v>942</v>
      </c>
      <c r="C202" s="49" t="s">
        <v>943</v>
      </c>
      <c r="D202" s="117" t="s">
        <v>944</v>
      </c>
      <c r="E202" s="49" t="s">
        <v>945</v>
      </c>
      <c r="F202" s="114" t="s">
        <v>348</v>
      </c>
      <c r="G202" s="137">
        <v>1</v>
      </c>
      <c r="H202" s="138">
        <v>1</v>
      </c>
      <c r="I202" s="115">
        <f t="shared" si="30"/>
        <v>1</v>
      </c>
      <c r="J202" s="141" t="s">
        <v>946</v>
      </c>
      <c r="K202" s="116">
        <f t="shared" si="31"/>
        <v>1</v>
      </c>
      <c r="L202" s="142">
        <v>0</v>
      </c>
      <c r="M202" s="138">
        <v>0</v>
      </c>
      <c r="N202" s="115">
        <f t="shared" si="32"/>
        <v>0</v>
      </c>
      <c r="O202" s="143"/>
      <c r="P202" s="116">
        <f t="shared" si="33"/>
        <v>1</v>
      </c>
      <c r="Q202" s="138">
        <v>0</v>
      </c>
      <c r="R202" s="138">
        <v>0</v>
      </c>
      <c r="S202" s="131">
        <f t="shared" si="29"/>
        <v>0</v>
      </c>
      <c r="T202" s="154" t="s">
        <v>947</v>
      </c>
      <c r="U202" s="116">
        <f t="shared" si="34"/>
        <v>1</v>
      </c>
      <c r="V202" s="138"/>
      <c r="W202" s="138"/>
      <c r="X202" s="115">
        <f t="shared" si="35"/>
        <v>0</v>
      </c>
      <c r="Y202" s="154" t="s">
        <v>947</v>
      </c>
      <c r="Z202" s="116">
        <f t="shared" si="36"/>
        <v>1</v>
      </c>
    </row>
    <row r="203" spans="1:26" ht="142.5" x14ac:dyDescent="0.25">
      <c r="A203" s="49" t="s">
        <v>948</v>
      </c>
      <c r="B203" s="117" t="s">
        <v>949</v>
      </c>
      <c r="C203" s="117" t="s">
        <v>950</v>
      </c>
      <c r="D203" s="117" t="s">
        <v>951</v>
      </c>
      <c r="E203" s="117" t="s">
        <v>952</v>
      </c>
      <c r="F203" s="114" t="s">
        <v>348</v>
      </c>
      <c r="G203" s="137">
        <v>2</v>
      </c>
      <c r="H203" s="138">
        <v>2</v>
      </c>
      <c r="I203" s="115">
        <f t="shared" si="30"/>
        <v>1</v>
      </c>
      <c r="J203" s="141" t="s">
        <v>953</v>
      </c>
      <c r="K203" s="116">
        <f t="shared" si="31"/>
        <v>1</v>
      </c>
      <c r="L203" s="142">
        <v>1</v>
      </c>
      <c r="M203" s="138">
        <v>1</v>
      </c>
      <c r="N203" s="115">
        <f t="shared" si="32"/>
        <v>1</v>
      </c>
      <c r="O203" s="141" t="s">
        <v>954</v>
      </c>
      <c r="P203" s="116">
        <f t="shared" si="33"/>
        <v>1</v>
      </c>
      <c r="Q203" s="138">
        <v>3</v>
      </c>
      <c r="R203" s="138">
        <v>3</v>
      </c>
      <c r="S203" s="131">
        <f t="shared" si="29"/>
        <v>1</v>
      </c>
      <c r="T203" s="122" t="s">
        <v>955</v>
      </c>
      <c r="U203" s="116">
        <f t="shared" si="34"/>
        <v>1</v>
      </c>
      <c r="V203" s="138">
        <v>4</v>
      </c>
      <c r="W203" s="138">
        <v>4</v>
      </c>
      <c r="X203" s="115">
        <f t="shared" si="35"/>
        <v>1</v>
      </c>
      <c r="Y203" s="122" t="s">
        <v>1027</v>
      </c>
      <c r="Z203" s="116">
        <f t="shared" si="36"/>
        <v>1</v>
      </c>
    </row>
    <row r="204" spans="1:26" ht="120" x14ac:dyDescent="0.25">
      <c r="A204" s="117" t="s">
        <v>956</v>
      </c>
      <c r="B204" s="117" t="s">
        <v>957</v>
      </c>
      <c r="C204" s="117" t="s">
        <v>958</v>
      </c>
      <c r="D204" s="117" t="s">
        <v>959</v>
      </c>
      <c r="E204" s="117" t="s">
        <v>960</v>
      </c>
      <c r="F204" s="114">
        <v>11</v>
      </c>
      <c r="G204" s="137">
        <v>3</v>
      </c>
      <c r="H204" s="138">
        <v>3</v>
      </c>
      <c r="I204" s="115">
        <f t="shared" si="30"/>
        <v>1</v>
      </c>
      <c r="J204" s="141" t="s">
        <v>961</v>
      </c>
      <c r="K204" s="116">
        <f t="shared" si="31"/>
        <v>0.27272727272727271</v>
      </c>
      <c r="L204" s="142">
        <v>3</v>
      </c>
      <c r="M204" s="138">
        <v>3</v>
      </c>
      <c r="N204" s="115">
        <f t="shared" si="32"/>
        <v>1</v>
      </c>
      <c r="O204" s="141" t="s">
        <v>962</v>
      </c>
      <c r="P204" s="116">
        <f t="shared" si="33"/>
        <v>0.54545454545454541</v>
      </c>
      <c r="Q204" s="138">
        <v>3</v>
      </c>
      <c r="R204" s="138">
        <v>3</v>
      </c>
      <c r="S204" s="131">
        <f t="shared" si="29"/>
        <v>1</v>
      </c>
      <c r="T204" s="123" t="s">
        <v>963</v>
      </c>
      <c r="U204" s="116">
        <f t="shared" si="34"/>
        <v>0.81818181818181823</v>
      </c>
      <c r="V204" s="138">
        <v>3</v>
      </c>
      <c r="W204" s="138">
        <v>3</v>
      </c>
      <c r="X204" s="115">
        <f t="shared" si="35"/>
        <v>1</v>
      </c>
      <c r="Y204" s="123" t="s">
        <v>1028</v>
      </c>
      <c r="Z204" s="116">
        <f t="shared" si="36"/>
        <v>1.0909090909090908</v>
      </c>
    </row>
    <row r="205" spans="1:26" ht="90" x14ac:dyDescent="0.25">
      <c r="A205" s="117" t="s">
        <v>964</v>
      </c>
      <c r="B205" s="121" t="s">
        <v>965</v>
      </c>
      <c r="C205" s="117" t="s">
        <v>966</v>
      </c>
      <c r="D205" s="117" t="s">
        <v>967</v>
      </c>
      <c r="E205" s="117" t="s">
        <v>968</v>
      </c>
      <c r="F205" s="114">
        <v>4</v>
      </c>
      <c r="G205" s="137" t="s">
        <v>147</v>
      </c>
      <c r="H205" s="138">
        <v>1</v>
      </c>
      <c r="I205" s="115">
        <f t="shared" si="30"/>
        <v>1</v>
      </c>
      <c r="J205" s="141" t="s">
        <v>969</v>
      </c>
      <c r="K205" s="116">
        <f t="shared" si="31"/>
        <v>0.25</v>
      </c>
      <c r="L205" s="142">
        <v>1</v>
      </c>
      <c r="M205" s="138">
        <v>1</v>
      </c>
      <c r="N205" s="115">
        <f t="shared" si="32"/>
        <v>1</v>
      </c>
      <c r="O205" s="141" t="s">
        <v>970</v>
      </c>
      <c r="P205" s="116">
        <f t="shared" si="33"/>
        <v>0.5</v>
      </c>
      <c r="Q205" s="138">
        <v>1</v>
      </c>
      <c r="R205" s="138">
        <v>1</v>
      </c>
      <c r="S205" s="115">
        <f t="shared" si="29"/>
        <v>1</v>
      </c>
      <c r="T205" s="141" t="s">
        <v>971</v>
      </c>
      <c r="U205" s="116">
        <f t="shared" si="34"/>
        <v>0.75</v>
      </c>
      <c r="V205" s="138">
        <v>1</v>
      </c>
      <c r="W205" s="138">
        <v>1</v>
      </c>
      <c r="X205" s="115">
        <f t="shared" si="35"/>
        <v>1</v>
      </c>
      <c r="Y205" s="141" t="s">
        <v>1029</v>
      </c>
      <c r="Z205" s="116">
        <f t="shared" si="36"/>
        <v>1</v>
      </c>
    </row>
    <row r="206" spans="1:26" ht="199.5" x14ac:dyDescent="0.25">
      <c r="A206" s="117" t="s">
        <v>972</v>
      </c>
      <c r="B206" s="121" t="s">
        <v>973</v>
      </c>
      <c r="C206" s="117" t="s">
        <v>974</v>
      </c>
      <c r="D206" s="117" t="s">
        <v>975</v>
      </c>
      <c r="E206" s="117" t="s">
        <v>976</v>
      </c>
      <c r="F206" s="49" t="s">
        <v>348</v>
      </c>
      <c r="G206" s="137">
        <v>914</v>
      </c>
      <c r="H206" s="138">
        <v>914</v>
      </c>
      <c r="I206" s="115">
        <f t="shared" si="30"/>
        <v>1</v>
      </c>
      <c r="J206" s="143" t="s">
        <v>977</v>
      </c>
      <c r="K206" s="116">
        <f t="shared" si="31"/>
        <v>1</v>
      </c>
      <c r="L206" s="142">
        <v>2063</v>
      </c>
      <c r="M206" s="138">
        <v>2063</v>
      </c>
      <c r="N206" s="115">
        <f t="shared" si="32"/>
        <v>1</v>
      </c>
      <c r="O206" s="143" t="s">
        <v>978</v>
      </c>
      <c r="P206" s="116">
        <f t="shared" si="33"/>
        <v>1</v>
      </c>
      <c r="Q206" s="138">
        <v>1980</v>
      </c>
      <c r="R206" s="138">
        <v>1980</v>
      </c>
      <c r="S206" s="131">
        <f t="shared" si="29"/>
        <v>1</v>
      </c>
      <c r="T206" s="123" t="s">
        <v>979</v>
      </c>
      <c r="U206" s="116">
        <f t="shared" si="34"/>
        <v>1</v>
      </c>
      <c r="V206" s="138">
        <v>3126</v>
      </c>
      <c r="W206" s="138">
        <v>3126</v>
      </c>
      <c r="X206" s="115">
        <f t="shared" si="35"/>
        <v>1</v>
      </c>
      <c r="Y206" s="123" t="s">
        <v>1030</v>
      </c>
      <c r="Z206" s="116">
        <f t="shared" si="36"/>
        <v>1</v>
      </c>
    </row>
    <row r="207" spans="1:26" ht="57" x14ac:dyDescent="0.25">
      <c r="A207" s="117" t="s">
        <v>980</v>
      </c>
      <c r="B207" s="121" t="s">
        <v>981</v>
      </c>
      <c r="C207" s="117" t="s">
        <v>982</v>
      </c>
      <c r="D207" s="117" t="s">
        <v>983</v>
      </c>
      <c r="E207" s="117" t="s">
        <v>984</v>
      </c>
      <c r="F207" s="114" t="s">
        <v>348</v>
      </c>
      <c r="G207" s="137">
        <v>558</v>
      </c>
      <c r="H207" s="138">
        <v>558</v>
      </c>
      <c r="I207" s="115">
        <f t="shared" si="30"/>
        <v>1</v>
      </c>
      <c r="J207" s="141" t="s">
        <v>985</v>
      </c>
      <c r="K207" s="116">
        <f t="shared" si="31"/>
        <v>1</v>
      </c>
      <c r="L207" s="142">
        <v>2044</v>
      </c>
      <c r="M207" s="138">
        <v>2044</v>
      </c>
      <c r="N207" s="115">
        <f t="shared" si="32"/>
        <v>1</v>
      </c>
      <c r="O207" s="141" t="s">
        <v>986</v>
      </c>
      <c r="P207" s="116">
        <f t="shared" si="33"/>
        <v>1</v>
      </c>
      <c r="Q207" s="138">
        <v>1965</v>
      </c>
      <c r="R207" s="138">
        <v>1965</v>
      </c>
      <c r="S207" s="115">
        <f t="shared" si="29"/>
        <v>1</v>
      </c>
      <c r="T207" s="141" t="s">
        <v>987</v>
      </c>
      <c r="U207" s="116">
        <f t="shared" si="34"/>
        <v>1</v>
      </c>
      <c r="V207" s="138">
        <v>3097</v>
      </c>
      <c r="W207" s="138">
        <v>3097</v>
      </c>
      <c r="X207" s="115">
        <f t="shared" si="35"/>
        <v>1</v>
      </c>
      <c r="Y207" s="141" t="s">
        <v>988</v>
      </c>
      <c r="Z207" s="116">
        <f t="shared" si="36"/>
        <v>1</v>
      </c>
    </row>
    <row r="208" spans="1:26" ht="315" x14ac:dyDescent="0.25">
      <c r="A208" s="117" t="s">
        <v>989</v>
      </c>
      <c r="B208" s="117" t="s">
        <v>990</v>
      </c>
      <c r="C208" s="117" t="s">
        <v>991</v>
      </c>
      <c r="D208" s="117" t="s">
        <v>992</v>
      </c>
      <c r="E208" s="117" t="s">
        <v>992</v>
      </c>
      <c r="F208" s="114" t="s">
        <v>348</v>
      </c>
      <c r="G208" s="137" t="s">
        <v>325</v>
      </c>
      <c r="H208" s="138">
        <v>2</v>
      </c>
      <c r="I208" s="115">
        <f t="shared" si="30"/>
        <v>1</v>
      </c>
      <c r="J208" s="141" t="s">
        <v>993</v>
      </c>
      <c r="K208" s="116">
        <f t="shared" si="31"/>
        <v>1</v>
      </c>
      <c r="L208" s="142">
        <v>5</v>
      </c>
      <c r="M208" s="138">
        <v>5</v>
      </c>
      <c r="N208" s="115">
        <f t="shared" si="32"/>
        <v>1</v>
      </c>
      <c r="O208" s="141" t="s">
        <v>994</v>
      </c>
      <c r="P208" s="116">
        <f t="shared" si="33"/>
        <v>1</v>
      </c>
      <c r="Q208" s="138">
        <v>2</v>
      </c>
      <c r="R208" s="138">
        <v>2</v>
      </c>
      <c r="S208" s="131">
        <f t="shared" si="29"/>
        <v>1</v>
      </c>
      <c r="T208" s="145" t="s">
        <v>995</v>
      </c>
      <c r="U208" s="116">
        <f t="shared" si="34"/>
        <v>1</v>
      </c>
      <c r="V208" s="138">
        <v>5</v>
      </c>
      <c r="W208" s="138">
        <v>5</v>
      </c>
      <c r="X208" s="115"/>
      <c r="Y208" s="145" t="s">
        <v>996</v>
      </c>
      <c r="Z208" s="116">
        <f t="shared" si="36"/>
        <v>1</v>
      </c>
    </row>
    <row r="209" spans="1:26" ht="409.5" x14ac:dyDescent="0.25">
      <c r="A209" s="49" t="s">
        <v>900</v>
      </c>
      <c r="B209" s="49" t="s">
        <v>997</v>
      </c>
      <c r="C209" s="117" t="s">
        <v>998</v>
      </c>
      <c r="D209" s="117" t="s">
        <v>999</v>
      </c>
      <c r="E209" s="117" t="s">
        <v>1000</v>
      </c>
      <c r="F209" s="114" t="s">
        <v>348</v>
      </c>
      <c r="G209" s="137">
        <v>0</v>
      </c>
      <c r="H209" s="138">
        <v>0</v>
      </c>
      <c r="I209" s="115">
        <f t="shared" si="30"/>
        <v>0</v>
      </c>
      <c r="J209" s="149" t="s">
        <v>1001</v>
      </c>
      <c r="K209" s="116">
        <f t="shared" si="31"/>
        <v>0</v>
      </c>
      <c r="L209" s="142">
        <v>16</v>
      </c>
      <c r="M209" s="138">
        <v>16</v>
      </c>
      <c r="N209" s="115">
        <f t="shared" si="32"/>
        <v>1</v>
      </c>
      <c r="O209" s="143" t="s">
        <v>1002</v>
      </c>
      <c r="P209" s="116">
        <f t="shared" si="33"/>
        <v>1</v>
      </c>
      <c r="Q209" s="138">
        <v>0</v>
      </c>
      <c r="R209" s="138">
        <v>0</v>
      </c>
      <c r="S209" s="115">
        <f t="shared" si="29"/>
        <v>0</v>
      </c>
      <c r="T209" s="124" t="s">
        <v>1003</v>
      </c>
      <c r="U209" s="116">
        <f t="shared" si="34"/>
        <v>1</v>
      </c>
      <c r="V209" s="138"/>
      <c r="W209" s="138"/>
      <c r="X209" s="115"/>
      <c r="Y209" s="124" t="s">
        <v>1004</v>
      </c>
      <c r="Z209" s="116">
        <f t="shared" si="36"/>
        <v>1</v>
      </c>
    </row>
    <row r="210" spans="1:26" ht="42.75" x14ac:dyDescent="0.25">
      <c r="A210" s="117" t="s">
        <v>1005</v>
      </c>
      <c r="B210" s="117" t="s">
        <v>1006</v>
      </c>
      <c r="C210" s="117" t="s">
        <v>1007</v>
      </c>
      <c r="D210" s="117" t="s">
        <v>1008</v>
      </c>
      <c r="E210" s="117" t="s">
        <v>1009</v>
      </c>
      <c r="F210" s="114" t="s">
        <v>348</v>
      </c>
      <c r="G210" s="137">
        <v>0</v>
      </c>
      <c r="H210" s="138">
        <v>0</v>
      </c>
      <c r="I210" s="115">
        <f t="shared" si="30"/>
        <v>0</v>
      </c>
      <c r="J210" s="155"/>
      <c r="K210" s="116">
        <f t="shared" si="31"/>
        <v>0</v>
      </c>
      <c r="L210" s="142">
        <v>0</v>
      </c>
      <c r="M210" s="138">
        <v>0</v>
      </c>
      <c r="N210" s="115">
        <f t="shared" si="32"/>
        <v>0</v>
      </c>
      <c r="O210" s="155"/>
      <c r="P210" s="116">
        <f t="shared" si="33"/>
        <v>0</v>
      </c>
      <c r="Q210" s="138">
        <v>0</v>
      </c>
      <c r="R210" s="138">
        <v>0</v>
      </c>
      <c r="S210" s="115">
        <f t="shared" si="29"/>
        <v>0</v>
      </c>
      <c r="T210" s="145" t="s">
        <v>1010</v>
      </c>
      <c r="U210" s="116">
        <f t="shared" si="34"/>
        <v>0</v>
      </c>
      <c r="V210" s="138">
        <v>0</v>
      </c>
      <c r="W210" s="138">
        <v>0</v>
      </c>
      <c r="X210" s="115">
        <v>0</v>
      </c>
      <c r="Y210" s="145" t="s">
        <v>1010</v>
      </c>
      <c r="Z210" s="116">
        <f t="shared" si="36"/>
        <v>0</v>
      </c>
    </row>
    <row r="211" spans="1:26" ht="390" x14ac:dyDescent="0.25">
      <c r="A211" s="114" t="s">
        <v>1011</v>
      </c>
      <c r="B211" s="114" t="s">
        <v>1012</v>
      </c>
      <c r="C211" s="114" t="s">
        <v>1013</v>
      </c>
      <c r="D211" s="114" t="s">
        <v>1014</v>
      </c>
      <c r="E211" s="114" t="s">
        <v>1015</v>
      </c>
      <c r="F211" s="114" t="s">
        <v>348</v>
      </c>
      <c r="G211" s="137" t="s">
        <v>94</v>
      </c>
      <c r="H211" s="138">
        <v>0</v>
      </c>
      <c r="I211" s="115">
        <f t="shared" si="30"/>
        <v>0</v>
      </c>
      <c r="J211" s="142" t="s">
        <v>1001</v>
      </c>
      <c r="K211" s="116">
        <f t="shared" si="31"/>
        <v>0</v>
      </c>
      <c r="L211" s="142">
        <v>2</v>
      </c>
      <c r="M211" s="138">
        <v>2</v>
      </c>
      <c r="N211" s="115">
        <f t="shared" si="32"/>
        <v>1</v>
      </c>
      <c r="O211" s="156" t="s">
        <v>1016</v>
      </c>
      <c r="P211" s="116">
        <f t="shared" si="33"/>
        <v>1</v>
      </c>
      <c r="Q211" s="138">
        <v>0</v>
      </c>
      <c r="R211" s="138">
        <v>0</v>
      </c>
      <c r="S211" s="115">
        <f t="shared" si="29"/>
        <v>0</v>
      </c>
      <c r="T211" s="151" t="s">
        <v>1017</v>
      </c>
      <c r="U211" s="116">
        <f t="shared" si="34"/>
        <v>1</v>
      </c>
      <c r="V211" s="138">
        <v>0</v>
      </c>
      <c r="W211" s="138">
        <v>0</v>
      </c>
      <c r="X211" s="116">
        <f t="shared" ref="X211" si="37">IFERROR(IF(I211="Según demanda",(T211+O211+J211)/(K211+P211+U211),(T211+O211+J211)/I211),0)</f>
        <v>0</v>
      </c>
      <c r="Y211" s="151" t="s">
        <v>1017</v>
      </c>
      <c r="Z211" s="116">
        <f t="shared" si="36"/>
        <v>1</v>
      </c>
    </row>
    <row r="212" spans="1:26" ht="409.5" x14ac:dyDescent="0.25">
      <c r="A212" s="117" t="s">
        <v>1018</v>
      </c>
      <c r="B212" s="121" t="s">
        <v>1019</v>
      </c>
      <c r="C212" s="117" t="s">
        <v>1020</v>
      </c>
      <c r="D212" s="117" t="s">
        <v>1021</v>
      </c>
      <c r="E212" s="117" t="s">
        <v>1021</v>
      </c>
      <c r="F212" s="114" t="s">
        <v>348</v>
      </c>
      <c r="G212" s="137">
        <v>6</v>
      </c>
      <c r="H212" s="138">
        <v>6</v>
      </c>
      <c r="I212" s="115">
        <f t="shared" si="30"/>
        <v>1</v>
      </c>
      <c r="J212" s="143" t="s">
        <v>1022</v>
      </c>
      <c r="K212" s="116">
        <f t="shared" si="31"/>
        <v>1</v>
      </c>
      <c r="L212" s="142">
        <v>5</v>
      </c>
      <c r="M212" s="138">
        <v>5</v>
      </c>
      <c r="N212" s="115">
        <f t="shared" si="32"/>
        <v>1</v>
      </c>
      <c r="O212" s="125" t="s">
        <v>1023</v>
      </c>
      <c r="P212" s="116">
        <f t="shared" si="33"/>
        <v>1</v>
      </c>
      <c r="Q212" s="138">
        <v>6</v>
      </c>
      <c r="R212" s="138">
        <v>6</v>
      </c>
      <c r="S212" s="131">
        <f t="shared" si="29"/>
        <v>1</v>
      </c>
      <c r="T212" s="126" t="s">
        <v>1024</v>
      </c>
      <c r="U212" s="116">
        <f t="shared" si="34"/>
        <v>1</v>
      </c>
      <c r="V212" s="138">
        <v>6</v>
      </c>
      <c r="W212" s="138">
        <v>6</v>
      </c>
      <c r="X212" s="131">
        <f t="shared" ref="X212:X275" si="38">IFERROR((V212/W212),0)</f>
        <v>1</v>
      </c>
      <c r="Y212" s="126" t="s">
        <v>1025</v>
      </c>
      <c r="Z212" s="116">
        <f t="shared" si="36"/>
        <v>1</v>
      </c>
    </row>
    <row r="213" spans="1:26" ht="171" x14ac:dyDescent="0.25">
      <c r="A213" s="159" t="s">
        <v>1031</v>
      </c>
      <c r="B213" s="132" t="s">
        <v>1032</v>
      </c>
      <c r="C213" s="49" t="s">
        <v>1033</v>
      </c>
      <c r="D213" s="136" t="s">
        <v>1034</v>
      </c>
      <c r="E213" s="132" t="s">
        <v>1035</v>
      </c>
      <c r="F213" s="132">
        <v>39</v>
      </c>
      <c r="G213" s="19">
        <v>15</v>
      </c>
      <c r="H213" s="45">
        <v>15</v>
      </c>
      <c r="I213" s="244">
        <f t="shared" si="30"/>
        <v>1</v>
      </c>
      <c r="J213" s="136" t="s">
        <v>1036</v>
      </c>
      <c r="K213" s="245">
        <f t="shared" si="31"/>
        <v>0.38461538461538464</v>
      </c>
      <c r="L213" s="132">
        <v>15</v>
      </c>
      <c r="M213" s="45">
        <v>15</v>
      </c>
      <c r="N213" s="244">
        <f t="shared" si="32"/>
        <v>1</v>
      </c>
      <c r="O213" s="132" t="s">
        <v>1037</v>
      </c>
      <c r="P213" s="245">
        <f t="shared" si="33"/>
        <v>0.76923076923076927</v>
      </c>
      <c r="Q213" s="6">
        <v>9</v>
      </c>
      <c r="R213" s="73" t="s">
        <v>430</v>
      </c>
      <c r="S213" s="244">
        <f t="shared" si="29"/>
        <v>1</v>
      </c>
      <c r="T213" s="72" t="s">
        <v>1038</v>
      </c>
      <c r="U213" s="245">
        <f t="shared" si="34"/>
        <v>1</v>
      </c>
      <c r="V213" s="6">
        <v>3</v>
      </c>
      <c r="W213" s="6">
        <v>3</v>
      </c>
      <c r="X213" s="244">
        <f t="shared" si="38"/>
        <v>1</v>
      </c>
      <c r="Y213" s="7" t="s">
        <v>1039</v>
      </c>
      <c r="Z213" s="245">
        <f t="shared" si="36"/>
        <v>1.0769230769230769</v>
      </c>
    </row>
    <row r="214" spans="1:26" ht="43.5" x14ac:dyDescent="0.25">
      <c r="A214" s="159"/>
      <c r="B214" s="132" t="s">
        <v>1040</v>
      </c>
      <c r="C214" s="49" t="s">
        <v>1041</v>
      </c>
      <c r="D214" s="132" t="s">
        <v>1042</v>
      </c>
      <c r="E214" s="132" t="s">
        <v>1043</v>
      </c>
      <c r="F214" s="132">
        <v>117</v>
      </c>
      <c r="G214" s="19">
        <v>39</v>
      </c>
      <c r="H214" s="45">
        <v>39</v>
      </c>
      <c r="I214" s="244">
        <f t="shared" si="30"/>
        <v>1</v>
      </c>
      <c r="J214" s="132" t="s">
        <v>1044</v>
      </c>
      <c r="K214" s="245">
        <f t="shared" si="31"/>
        <v>0.33333333333333331</v>
      </c>
      <c r="L214" s="132">
        <v>39</v>
      </c>
      <c r="M214" s="45">
        <v>39</v>
      </c>
      <c r="N214" s="244">
        <f t="shared" si="32"/>
        <v>1</v>
      </c>
      <c r="O214" s="132" t="s">
        <v>1044</v>
      </c>
      <c r="P214" s="245">
        <f t="shared" si="33"/>
        <v>0.66666666666666663</v>
      </c>
      <c r="Q214" s="132">
        <v>39</v>
      </c>
      <c r="R214" s="45">
        <v>39</v>
      </c>
      <c r="S214" s="244">
        <f t="shared" si="29"/>
        <v>1</v>
      </c>
      <c r="T214" s="72" t="s">
        <v>1044</v>
      </c>
      <c r="U214" s="245">
        <f t="shared" si="34"/>
        <v>1</v>
      </c>
      <c r="V214" s="132"/>
      <c r="W214" s="45"/>
      <c r="X214" s="244">
        <f t="shared" si="38"/>
        <v>0</v>
      </c>
      <c r="Y214" s="7"/>
      <c r="Z214" s="245">
        <f t="shared" si="36"/>
        <v>1</v>
      </c>
    </row>
    <row r="215" spans="1:26" ht="199.5" x14ac:dyDescent="0.25">
      <c r="A215" s="159"/>
      <c r="B215" s="132" t="s">
        <v>1045</v>
      </c>
      <c r="C215" s="110" t="s">
        <v>1046</v>
      </c>
      <c r="D215" s="132" t="s">
        <v>1047</v>
      </c>
      <c r="E215" s="132" t="s">
        <v>1048</v>
      </c>
      <c r="F215" s="132">
        <v>39</v>
      </c>
      <c r="G215" s="19">
        <v>20</v>
      </c>
      <c r="H215" s="45">
        <v>20</v>
      </c>
      <c r="I215" s="244">
        <f t="shared" si="30"/>
        <v>1</v>
      </c>
      <c r="J215" s="136" t="s">
        <v>1049</v>
      </c>
      <c r="K215" s="245">
        <f t="shared" si="31"/>
        <v>0.51282051282051277</v>
      </c>
      <c r="L215" s="132">
        <v>19</v>
      </c>
      <c r="M215" s="45">
        <v>19</v>
      </c>
      <c r="N215" s="244">
        <f t="shared" si="32"/>
        <v>1</v>
      </c>
      <c r="O215" s="132" t="s">
        <v>1050</v>
      </c>
      <c r="P215" s="245">
        <f t="shared" si="33"/>
        <v>1</v>
      </c>
      <c r="Q215" s="6">
        <v>0</v>
      </c>
      <c r="R215" s="73" t="s">
        <v>94</v>
      </c>
      <c r="S215" s="244">
        <f t="shared" si="29"/>
        <v>0</v>
      </c>
      <c r="T215" s="7" t="s">
        <v>1051</v>
      </c>
      <c r="U215" s="245">
        <f t="shared" si="34"/>
        <v>1</v>
      </c>
      <c r="V215" s="6"/>
      <c r="W215" s="73"/>
      <c r="X215" s="244">
        <f t="shared" si="38"/>
        <v>0</v>
      </c>
      <c r="Y215" s="7"/>
      <c r="Z215" s="245">
        <f t="shared" si="36"/>
        <v>1</v>
      </c>
    </row>
    <row r="216" spans="1:26" ht="85.5" x14ac:dyDescent="0.25">
      <c r="A216" s="159"/>
      <c r="B216" s="53" t="s">
        <v>1052</v>
      </c>
      <c r="C216" s="49" t="s">
        <v>1053</v>
      </c>
      <c r="D216" s="132" t="s">
        <v>1054</v>
      </c>
      <c r="E216" s="132" t="s">
        <v>1055</v>
      </c>
      <c r="F216" s="132">
        <v>117</v>
      </c>
      <c r="G216" s="19">
        <v>39</v>
      </c>
      <c r="H216" s="45">
        <v>39</v>
      </c>
      <c r="I216" s="244">
        <f t="shared" si="30"/>
        <v>1</v>
      </c>
      <c r="J216" s="136" t="s">
        <v>1056</v>
      </c>
      <c r="K216" s="245">
        <f t="shared" si="31"/>
        <v>0.33333333333333331</v>
      </c>
      <c r="L216" s="19">
        <v>39</v>
      </c>
      <c r="M216" s="45">
        <v>39</v>
      </c>
      <c r="N216" s="244">
        <f t="shared" si="32"/>
        <v>1</v>
      </c>
      <c r="O216" s="136" t="s">
        <v>1056</v>
      </c>
      <c r="P216" s="245">
        <f t="shared" si="33"/>
        <v>0.66666666666666663</v>
      </c>
      <c r="Q216" s="19">
        <v>39</v>
      </c>
      <c r="R216" s="45">
        <v>39</v>
      </c>
      <c r="S216" s="244">
        <f t="shared" si="29"/>
        <v>1</v>
      </c>
      <c r="T216" s="136" t="s">
        <v>1056</v>
      </c>
      <c r="U216" s="245">
        <f t="shared" si="34"/>
        <v>1</v>
      </c>
      <c r="V216" s="19">
        <v>39</v>
      </c>
      <c r="W216" s="45">
        <v>39</v>
      </c>
      <c r="X216" s="244">
        <f t="shared" si="38"/>
        <v>1</v>
      </c>
      <c r="Y216" s="136" t="s">
        <v>1056</v>
      </c>
      <c r="Z216" s="245">
        <f t="shared" si="36"/>
        <v>1.3333333333333333</v>
      </c>
    </row>
    <row r="217" spans="1:26" ht="71.25" x14ac:dyDescent="0.25">
      <c r="A217" s="159"/>
      <c r="B217" s="132" t="s">
        <v>1057</v>
      </c>
      <c r="C217" s="49" t="s">
        <v>1058</v>
      </c>
      <c r="D217" s="132" t="s">
        <v>1059</v>
      </c>
      <c r="E217" s="132" t="s">
        <v>1060</v>
      </c>
      <c r="F217" s="132">
        <v>117</v>
      </c>
      <c r="G217" s="19">
        <v>39</v>
      </c>
      <c r="H217" s="45">
        <v>39</v>
      </c>
      <c r="I217" s="244">
        <f t="shared" si="30"/>
        <v>1</v>
      </c>
      <c r="J217" s="136" t="s">
        <v>1061</v>
      </c>
      <c r="K217" s="245">
        <f t="shared" si="31"/>
        <v>0.33333333333333331</v>
      </c>
      <c r="L217" s="19">
        <v>39</v>
      </c>
      <c r="M217" s="45">
        <v>39</v>
      </c>
      <c r="N217" s="244">
        <f t="shared" si="32"/>
        <v>1</v>
      </c>
      <c r="O217" s="136" t="s">
        <v>1061</v>
      </c>
      <c r="P217" s="245">
        <f t="shared" si="33"/>
        <v>0.66666666666666663</v>
      </c>
      <c r="Q217" s="19">
        <v>39</v>
      </c>
      <c r="R217" s="45">
        <v>39</v>
      </c>
      <c r="S217" s="244">
        <f t="shared" si="29"/>
        <v>1</v>
      </c>
      <c r="T217" s="136" t="s">
        <v>1061</v>
      </c>
      <c r="U217" s="245">
        <f t="shared" si="34"/>
        <v>1</v>
      </c>
      <c r="V217" s="19">
        <v>39</v>
      </c>
      <c r="W217" s="45">
        <v>39</v>
      </c>
      <c r="X217" s="244">
        <f t="shared" si="38"/>
        <v>1</v>
      </c>
      <c r="Y217" s="136" t="s">
        <v>1061</v>
      </c>
      <c r="Z217" s="245">
        <f t="shared" si="36"/>
        <v>1.3333333333333333</v>
      </c>
    </row>
    <row r="218" spans="1:26" ht="409.5" x14ac:dyDescent="0.25">
      <c r="A218" s="159" t="s">
        <v>1062</v>
      </c>
      <c r="B218" s="65" t="s">
        <v>1063</v>
      </c>
      <c r="C218" s="110" t="s">
        <v>1064</v>
      </c>
      <c r="D218" s="136" t="s">
        <v>1065</v>
      </c>
      <c r="E218" s="136" t="s">
        <v>1066</v>
      </c>
      <c r="F218" s="132">
        <v>1</v>
      </c>
      <c r="G218" s="19">
        <v>1</v>
      </c>
      <c r="H218" s="45">
        <v>1</v>
      </c>
      <c r="I218" s="244">
        <f t="shared" si="30"/>
        <v>1</v>
      </c>
      <c r="J218" s="136" t="s">
        <v>1067</v>
      </c>
      <c r="K218" s="245">
        <f t="shared" si="31"/>
        <v>1</v>
      </c>
      <c r="L218" s="132"/>
      <c r="M218" s="45"/>
      <c r="N218" s="244">
        <f t="shared" si="32"/>
        <v>0</v>
      </c>
      <c r="O218" s="132" t="s">
        <v>1068</v>
      </c>
      <c r="P218" s="245">
        <f t="shared" si="33"/>
        <v>1</v>
      </c>
      <c r="Q218" s="6"/>
      <c r="R218" s="73"/>
      <c r="S218" s="244">
        <f t="shared" si="29"/>
        <v>0</v>
      </c>
      <c r="T218" s="132" t="s">
        <v>1068</v>
      </c>
      <c r="U218" s="245">
        <f t="shared" si="34"/>
        <v>1</v>
      </c>
      <c r="V218" s="6"/>
      <c r="W218" s="73"/>
      <c r="X218" s="244">
        <f t="shared" si="38"/>
        <v>0</v>
      </c>
      <c r="Y218" s="132" t="s">
        <v>1068</v>
      </c>
      <c r="Z218" s="245">
        <f t="shared" si="36"/>
        <v>1</v>
      </c>
    </row>
    <row r="219" spans="1:26" ht="409.5" x14ac:dyDescent="0.25">
      <c r="A219" s="159"/>
      <c r="B219" s="65" t="s">
        <v>1069</v>
      </c>
      <c r="C219" s="110" t="s">
        <v>1070</v>
      </c>
      <c r="D219" s="136" t="s">
        <v>1071</v>
      </c>
      <c r="E219" s="136" t="s">
        <v>1072</v>
      </c>
      <c r="F219" s="132">
        <v>40</v>
      </c>
      <c r="G219" s="19">
        <v>0</v>
      </c>
      <c r="H219" s="45">
        <v>0</v>
      </c>
      <c r="I219" s="244">
        <f t="shared" si="30"/>
        <v>0</v>
      </c>
      <c r="J219" s="136" t="s">
        <v>1073</v>
      </c>
      <c r="K219" s="245">
        <f t="shared" si="31"/>
        <v>0</v>
      </c>
      <c r="L219" s="132">
        <v>19</v>
      </c>
      <c r="M219" s="45">
        <v>19</v>
      </c>
      <c r="N219" s="244">
        <f t="shared" si="32"/>
        <v>1</v>
      </c>
      <c r="O219" s="132" t="s">
        <v>1074</v>
      </c>
      <c r="P219" s="245">
        <f t="shared" si="33"/>
        <v>0.47499999999999998</v>
      </c>
      <c r="Q219" s="6">
        <v>21</v>
      </c>
      <c r="R219" s="73" t="s">
        <v>1075</v>
      </c>
      <c r="S219" s="244">
        <f t="shared" si="29"/>
        <v>1</v>
      </c>
      <c r="T219" s="7" t="s">
        <v>1076</v>
      </c>
      <c r="U219" s="245">
        <f t="shared" si="34"/>
        <v>1</v>
      </c>
      <c r="V219" s="6"/>
      <c r="W219" s="73"/>
      <c r="X219" s="244">
        <f t="shared" si="38"/>
        <v>0</v>
      </c>
      <c r="Y219" s="7"/>
      <c r="Z219" s="245">
        <f t="shared" si="36"/>
        <v>1</v>
      </c>
    </row>
    <row r="220" spans="1:26" ht="409.5" x14ac:dyDescent="0.25">
      <c r="A220" s="159"/>
      <c r="B220" s="65" t="s">
        <v>1077</v>
      </c>
      <c r="C220" s="49" t="s">
        <v>1078</v>
      </c>
      <c r="D220" s="132" t="s">
        <v>1079</v>
      </c>
      <c r="E220" s="132" t="s">
        <v>1080</v>
      </c>
      <c r="F220" s="132">
        <v>7</v>
      </c>
      <c r="G220" s="19">
        <v>2</v>
      </c>
      <c r="H220" s="45">
        <v>2</v>
      </c>
      <c r="I220" s="244">
        <f t="shared" si="30"/>
        <v>1</v>
      </c>
      <c r="J220" s="132" t="s">
        <v>1081</v>
      </c>
      <c r="K220" s="245">
        <f t="shared" si="31"/>
        <v>0.2857142857142857</v>
      </c>
      <c r="L220" s="132">
        <v>2</v>
      </c>
      <c r="M220" s="45">
        <v>2</v>
      </c>
      <c r="N220" s="244">
        <f t="shared" si="32"/>
        <v>1</v>
      </c>
      <c r="O220" s="246" t="s">
        <v>1082</v>
      </c>
      <c r="P220" s="245">
        <f t="shared" si="33"/>
        <v>0.5714285714285714</v>
      </c>
      <c r="Q220" s="6">
        <v>2</v>
      </c>
      <c r="R220" s="73" t="s">
        <v>325</v>
      </c>
      <c r="S220" s="244">
        <f t="shared" si="29"/>
        <v>1</v>
      </c>
      <c r="T220" s="7" t="s">
        <v>1083</v>
      </c>
      <c r="U220" s="245">
        <f t="shared" si="34"/>
        <v>0.8571428571428571</v>
      </c>
      <c r="V220" s="6">
        <v>1</v>
      </c>
      <c r="W220" s="73" t="s">
        <v>147</v>
      </c>
      <c r="X220" s="244">
        <f t="shared" si="38"/>
        <v>1</v>
      </c>
      <c r="Y220" s="7" t="s">
        <v>1084</v>
      </c>
      <c r="Z220" s="245">
        <f t="shared" si="36"/>
        <v>1</v>
      </c>
    </row>
    <row r="221" spans="1:26" ht="409.5" x14ac:dyDescent="0.25">
      <c r="A221" s="159" t="s">
        <v>1085</v>
      </c>
      <c r="B221" s="247" t="s">
        <v>1086</v>
      </c>
      <c r="C221" s="49" t="s">
        <v>1087</v>
      </c>
      <c r="D221" s="136" t="s">
        <v>1088</v>
      </c>
      <c r="E221" s="136" t="s">
        <v>1089</v>
      </c>
      <c r="F221" s="132">
        <v>1</v>
      </c>
      <c r="G221" s="19">
        <v>0</v>
      </c>
      <c r="H221" s="45">
        <v>0</v>
      </c>
      <c r="I221" s="244">
        <f t="shared" si="30"/>
        <v>0</v>
      </c>
      <c r="J221" s="136" t="s">
        <v>1090</v>
      </c>
      <c r="K221" s="245">
        <f t="shared" si="31"/>
        <v>0</v>
      </c>
      <c r="L221" s="132">
        <v>0</v>
      </c>
      <c r="M221" s="45">
        <v>0</v>
      </c>
      <c r="N221" s="244">
        <f t="shared" si="32"/>
        <v>0</v>
      </c>
      <c r="O221" s="132" t="s">
        <v>1091</v>
      </c>
      <c r="P221" s="245">
        <f t="shared" si="33"/>
        <v>0</v>
      </c>
      <c r="Q221" s="132">
        <v>0</v>
      </c>
      <c r="R221" s="132" t="s">
        <v>94</v>
      </c>
      <c r="S221" s="244">
        <f t="shared" si="29"/>
        <v>0</v>
      </c>
      <c r="T221" s="7" t="s">
        <v>1092</v>
      </c>
      <c r="U221" s="245">
        <f t="shared" si="34"/>
        <v>0</v>
      </c>
      <c r="V221" s="6">
        <v>1</v>
      </c>
      <c r="W221" s="73" t="s">
        <v>147</v>
      </c>
      <c r="X221" s="244">
        <f t="shared" si="38"/>
        <v>1</v>
      </c>
      <c r="Y221" s="72" t="s">
        <v>1093</v>
      </c>
      <c r="Z221" s="245">
        <f t="shared" si="36"/>
        <v>1</v>
      </c>
    </row>
    <row r="222" spans="1:26" ht="409.5" x14ac:dyDescent="0.25">
      <c r="A222" s="159"/>
      <c r="B222" s="159"/>
      <c r="C222" s="49" t="s">
        <v>1094</v>
      </c>
      <c r="D222" s="132" t="s">
        <v>1095</v>
      </c>
      <c r="E222" s="132" t="s">
        <v>1096</v>
      </c>
      <c r="F222" s="132">
        <v>1</v>
      </c>
      <c r="G222" s="19">
        <v>1</v>
      </c>
      <c r="H222" s="45">
        <v>1</v>
      </c>
      <c r="I222" s="244">
        <f t="shared" si="30"/>
        <v>1</v>
      </c>
      <c r="J222" s="248" t="s">
        <v>1097</v>
      </c>
      <c r="K222" s="245">
        <f t="shared" si="31"/>
        <v>1</v>
      </c>
      <c r="L222" s="132">
        <v>0</v>
      </c>
      <c r="M222" s="45">
        <v>0</v>
      </c>
      <c r="N222" s="244">
        <f t="shared" si="32"/>
        <v>0</v>
      </c>
      <c r="O222" s="132" t="s">
        <v>1098</v>
      </c>
      <c r="P222" s="245">
        <f t="shared" si="33"/>
        <v>1</v>
      </c>
      <c r="Q222" s="6">
        <v>0</v>
      </c>
      <c r="R222" s="73" t="s">
        <v>94</v>
      </c>
      <c r="S222" s="244">
        <f t="shared" si="29"/>
        <v>0</v>
      </c>
      <c r="T222" s="132" t="s">
        <v>1099</v>
      </c>
      <c r="U222" s="245">
        <f t="shared" si="34"/>
        <v>1</v>
      </c>
      <c r="V222" s="6"/>
      <c r="W222" s="73"/>
      <c r="X222" s="244">
        <f t="shared" si="38"/>
        <v>0</v>
      </c>
      <c r="Y222" s="132"/>
      <c r="Z222" s="245">
        <f t="shared" si="36"/>
        <v>1</v>
      </c>
    </row>
    <row r="223" spans="1:26" ht="185.25" x14ac:dyDescent="0.25">
      <c r="A223" s="159"/>
      <c r="B223" s="159"/>
      <c r="C223" s="49" t="s">
        <v>1100</v>
      </c>
      <c r="D223" s="132" t="s">
        <v>1071</v>
      </c>
      <c r="E223" s="132" t="s">
        <v>1101</v>
      </c>
      <c r="F223" s="132">
        <v>2</v>
      </c>
      <c r="G223" s="19">
        <v>0</v>
      </c>
      <c r="H223" s="45">
        <v>0</v>
      </c>
      <c r="I223" s="244">
        <f t="shared" si="30"/>
        <v>0</v>
      </c>
      <c r="J223" s="136" t="s">
        <v>1102</v>
      </c>
      <c r="K223" s="245">
        <f t="shared" si="31"/>
        <v>0</v>
      </c>
      <c r="L223" s="132">
        <v>2</v>
      </c>
      <c r="M223" s="45">
        <v>2</v>
      </c>
      <c r="N223" s="244">
        <f t="shared" si="32"/>
        <v>1</v>
      </c>
      <c r="O223" s="132" t="s">
        <v>1103</v>
      </c>
      <c r="P223" s="245">
        <f t="shared" si="33"/>
        <v>1</v>
      </c>
      <c r="Q223" s="132">
        <v>0</v>
      </c>
      <c r="R223" s="45">
        <v>0</v>
      </c>
      <c r="S223" s="244">
        <f t="shared" si="29"/>
        <v>0</v>
      </c>
      <c r="T223" s="45" t="s">
        <v>1099</v>
      </c>
      <c r="U223" s="245">
        <f t="shared" si="34"/>
        <v>1</v>
      </c>
      <c r="V223" s="6"/>
      <c r="W223" s="73"/>
      <c r="X223" s="244">
        <f t="shared" si="38"/>
        <v>0</v>
      </c>
      <c r="Y223" s="45"/>
      <c r="Z223" s="245">
        <f t="shared" si="36"/>
        <v>1</v>
      </c>
    </row>
    <row r="224" spans="1:26" ht="114" x14ac:dyDescent="0.25">
      <c r="A224" s="159"/>
      <c r="B224" s="159"/>
      <c r="C224" s="49" t="s">
        <v>1104</v>
      </c>
      <c r="D224" s="136" t="s">
        <v>1105</v>
      </c>
      <c r="E224" s="132" t="s">
        <v>1106</v>
      </c>
      <c r="F224" s="132">
        <v>2</v>
      </c>
      <c r="G224" s="19">
        <v>0</v>
      </c>
      <c r="H224" s="45">
        <v>0</v>
      </c>
      <c r="I224" s="244">
        <f t="shared" si="30"/>
        <v>0</v>
      </c>
      <c r="J224" s="136" t="s">
        <v>1107</v>
      </c>
      <c r="K224" s="245">
        <f t="shared" si="31"/>
        <v>0</v>
      </c>
      <c r="L224" s="132">
        <v>2</v>
      </c>
      <c r="M224" s="45">
        <v>2</v>
      </c>
      <c r="N224" s="244">
        <f t="shared" si="32"/>
        <v>1</v>
      </c>
      <c r="O224" s="132" t="s">
        <v>1108</v>
      </c>
      <c r="P224" s="245">
        <f t="shared" si="33"/>
        <v>1</v>
      </c>
      <c r="Q224" s="45">
        <v>0</v>
      </c>
      <c r="R224" s="45" t="s">
        <v>94</v>
      </c>
      <c r="S224" s="244">
        <f t="shared" si="29"/>
        <v>0</v>
      </c>
      <c r="T224" s="45" t="s">
        <v>1109</v>
      </c>
      <c r="U224" s="245">
        <f t="shared" si="34"/>
        <v>1</v>
      </c>
      <c r="V224" s="6"/>
      <c r="W224" s="73"/>
      <c r="X224" s="244">
        <f t="shared" si="38"/>
        <v>0</v>
      </c>
      <c r="Y224" s="45"/>
      <c r="Z224" s="245">
        <f t="shared" si="36"/>
        <v>1</v>
      </c>
    </row>
    <row r="225" spans="1:26" ht="99.75" x14ac:dyDescent="0.25">
      <c r="A225" s="159"/>
      <c r="B225" s="159"/>
      <c r="C225" s="49" t="s">
        <v>1110</v>
      </c>
      <c r="D225" s="132" t="s">
        <v>1111</v>
      </c>
      <c r="E225" s="132" t="s">
        <v>1112</v>
      </c>
      <c r="F225" s="132">
        <v>4</v>
      </c>
      <c r="G225" s="19">
        <v>0</v>
      </c>
      <c r="H225" s="45">
        <v>0</v>
      </c>
      <c r="I225" s="244">
        <f t="shared" si="30"/>
        <v>0</v>
      </c>
      <c r="J225" s="136" t="s">
        <v>1107</v>
      </c>
      <c r="K225" s="245">
        <f t="shared" si="31"/>
        <v>0</v>
      </c>
      <c r="L225" s="132">
        <v>2</v>
      </c>
      <c r="M225" s="45">
        <v>2</v>
      </c>
      <c r="N225" s="244">
        <f t="shared" si="32"/>
        <v>1</v>
      </c>
      <c r="O225" s="132" t="s">
        <v>1113</v>
      </c>
      <c r="P225" s="245">
        <f t="shared" si="33"/>
        <v>0.5</v>
      </c>
      <c r="Q225" s="45">
        <v>2</v>
      </c>
      <c r="R225" s="45" t="s">
        <v>325</v>
      </c>
      <c r="S225" s="244">
        <f t="shared" si="29"/>
        <v>1</v>
      </c>
      <c r="T225" s="132" t="s">
        <v>1114</v>
      </c>
      <c r="U225" s="245">
        <f t="shared" si="34"/>
        <v>1</v>
      </c>
      <c r="V225" s="6"/>
      <c r="W225" s="73"/>
      <c r="X225" s="244">
        <f t="shared" si="38"/>
        <v>0</v>
      </c>
      <c r="Y225" s="132"/>
      <c r="Z225" s="245">
        <f t="shared" si="36"/>
        <v>1</v>
      </c>
    </row>
    <row r="226" spans="1:26" ht="142.5" x14ac:dyDescent="0.25">
      <c r="A226" s="159"/>
      <c r="B226" s="159"/>
      <c r="C226" s="49" t="s">
        <v>1115</v>
      </c>
      <c r="D226" s="132" t="s">
        <v>1111</v>
      </c>
      <c r="E226" s="132" t="s">
        <v>1116</v>
      </c>
      <c r="F226" s="132">
        <v>8</v>
      </c>
      <c r="G226" s="19">
        <v>0</v>
      </c>
      <c r="H226" s="45">
        <v>0</v>
      </c>
      <c r="I226" s="244">
        <f t="shared" si="30"/>
        <v>0</v>
      </c>
      <c r="J226" s="136" t="s">
        <v>1107</v>
      </c>
      <c r="K226" s="245">
        <f t="shared" si="31"/>
        <v>0</v>
      </c>
      <c r="L226" s="132">
        <v>5</v>
      </c>
      <c r="M226" s="45">
        <v>5</v>
      </c>
      <c r="N226" s="244">
        <f t="shared" si="32"/>
        <v>1</v>
      </c>
      <c r="O226" s="132" t="s">
        <v>1117</v>
      </c>
      <c r="P226" s="245">
        <f t="shared" si="33"/>
        <v>0.625</v>
      </c>
      <c r="Q226" s="45">
        <v>3</v>
      </c>
      <c r="R226" s="45">
        <v>3</v>
      </c>
      <c r="S226" s="244">
        <f t="shared" si="29"/>
        <v>1</v>
      </c>
      <c r="T226" s="132" t="s">
        <v>1118</v>
      </c>
      <c r="U226" s="245">
        <f t="shared" si="34"/>
        <v>1</v>
      </c>
      <c r="V226" s="6"/>
      <c r="W226" s="73"/>
      <c r="X226" s="244">
        <f t="shared" si="38"/>
        <v>0</v>
      </c>
      <c r="Y226" s="45"/>
      <c r="Z226" s="245">
        <f t="shared" si="36"/>
        <v>1</v>
      </c>
    </row>
    <row r="227" spans="1:26" ht="409.5" x14ac:dyDescent="0.25">
      <c r="A227" s="136" t="s">
        <v>1119</v>
      </c>
      <c r="B227" s="159" t="s">
        <v>1120</v>
      </c>
      <c r="C227" s="110" t="s">
        <v>1121</v>
      </c>
      <c r="D227" s="132" t="s">
        <v>1065</v>
      </c>
      <c r="E227" s="132" t="s">
        <v>1122</v>
      </c>
      <c r="F227" s="132">
        <v>6</v>
      </c>
      <c r="G227" s="19">
        <v>1</v>
      </c>
      <c r="H227" s="45">
        <v>1</v>
      </c>
      <c r="I227" s="244">
        <f t="shared" si="30"/>
        <v>1</v>
      </c>
      <c r="J227" s="112" t="s">
        <v>1123</v>
      </c>
      <c r="K227" s="245">
        <f t="shared" si="31"/>
        <v>0.16666666666666666</v>
      </c>
      <c r="L227" s="132">
        <v>2</v>
      </c>
      <c r="M227" s="45">
        <v>2</v>
      </c>
      <c r="N227" s="244">
        <f t="shared" si="32"/>
        <v>1</v>
      </c>
      <c r="O227" s="132" t="s">
        <v>1124</v>
      </c>
      <c r="P227" s="245">
        <f t="shared" si="33"/>
        <v>0.5</v>
      </c>
      <c r="Q227" s="6">
        <v>3</v>
      </c>
      <c r="R227" s="73" t="s">
        <v>244</v>
      </c>
      <c r="S227" s="244">
        <f t="shared" si="29"/>
        <v>1</v>
      </c>
      <c r="T227" s="132" t="s">
        <v>1125</v>
      </c>
      <c r="U227" s="245">
        <f t="shared" si="34"/>
        <v>1</v>
      </c>
      <c r="V227" s="6"/>
      <c r="W227" s="73"/>
      <c r="X227" s="244">
        <f t="shared" si="38"/>
        <v>0</v>
      </c>
      <c r="Y227" s="7"/>
      <c r="Z227" s="245">
        <f t="shared" si="36"/>
        <v>1</v>
      </c>
    </row>
    <row r="228" spans="1:26" ht="409.5" x14ac:dyDescent="0.25">
      <c r="A228" s="159" t="s">
        <v>1031</v>
      </c>
      <c r="B228" s="159"/>
      <c r="C228" s="49" t="s">
        <v>1126</v>
      </c>
      <c r="D228" s="132" t="s">
        <v>1127</v>
      </c>
      <c r="E228" s="132" t="s">
        <v>1128</v>
      </c>
      <c r="F228" s="132">
        <v>10</v>
      </c>
      <c r="G228" s="19">
        <v>2</v>
      </c>
      <c r="H228" s="45">
        <v>2</v>
      </c>
      <c r="I228" s="244">
        <f t="shared" si="30"/>
        <v>1</v>
      </c>
      <c r="J228" s="132" t="s">
        <v>1129</v>
      </c>
      <c r="K228" s="245">
        <f t="shared" si="31"/>
        <v>0.2</v>
      </c>
      <c r="L228" s="132">
        <v>3</v>
      </c>
      <c r="M228" s="45">
        <v>3</v>
      </c>
      <c r="N228" s="244">
        <f t="shared" si="32"/>
        <v>1</v>
      </c>
      <c r="O228" s="132" t="s">
        <v>1125</v>
      </c>
      <c r="P228" s="245">
        <f t="shared" si="33"/>
        <v>0.5</v>
      </c>
      <c r="Q228" s="6">
        <v>3</v>
      </c>
      <c r="R228" s="73" t="s">
        <v>244</v>
      </c>
      <c r="S228" s="244">
        <f t="shared" si="29"/>
        <v>1</v>
      </c>
      <c r="T228" s="132" t="s">
        <v>1125</v>
      </c>
      <c r="U228" s="245">
        <f t="shared" si="34"/>
        <v>0.8</v>
      </c>
      <c r="V228" s="6">
        <v>2</v>
      </c>
      <c r="W228" s="73" t="s">
        <v>325</v>
      </c>
      <c r="X228" s="244">
        <f t="shared" si="38"/>
        <v>1</v>
      </c>
      <c r="Y228" s="132" t="s">
        <v>1129</v>
      </c>
      <c r="Z228" s="245">
        <f t="shared" si="36"/>
        <v>1</v>
      </c>
    </row>
    <row r="229" spans="1:26" ht="409.5" x14ac:dyDescent="0.25">
      <c r="A229" s="159"/>
      <c r="B229" s="159" t="s">
        <v>1130</v>
      </c>
      <c r="C229" s="72" t="s">
        <v>1131</v>
      </c>
      <c r="D229" s="132" t="s">
        <v>1132</v>
      </c>
      <c r="E229" s="132" t="s">
        <v>1133</v>
      </c>
      <c r="F229" s="132">
        <v>117</v>
      </c>
      <c r="G229" s="19">
        <v>39</v>
      </c>
      <c r="H229" s="45">
        <v>39</v>
      </c>
      <c r="I229" s="244">
        <f t="shared" si="30"/>
        <v>1</v>
      </c>
      <c r="J229" s="132" t="s">
        <v>1134</v>
      </c>
      <c r="K229" s="245">
        <f t="shared" si="31"/>
        <v>0.33333333333333331</v>
      </c>
      <c r="L229" s="132">
        <v>39</v>
      </c>
      <c r="M229" s="45">
        <v>39</v>
      </c>
      <c r="N229" s="244">
        <f t="shared" si="32"/>
        <v>1</v>
      </c>
      <c r="O229" s="132" t="s">
        <v>1135</v>
      </c>
      <c r="P229" s="245">
        <f t="shared" si="33"/>
        <v>0.66666666666666663</v>
      </c>
      <c r="Q229" s="6">
        <v>39</v>
      </c>
      <c r="R229" s="73" t="s">
        <v>722</v>
      </c>
      <c r="S229" s="244">
        <f t="shared" si="29"/>
        <v>1</v>
      </c>
      <c r="T229" s="7" t="s">
        <v>1136</v>
      </c>
      <c r="U229" s="245">
        <f t="shared" si="34"/>
        <v>1</v>
      </c>
      <c r="V229" s="6">
        <v>39</v>
      </c>
      <c r="W229" s="73" t="s">
        <v>722</v>
      </c>
      <c r="X229" s="244">
        <f t="shared" si="38"/>
        <v>1</v>
      </c>
      <c r="Y229" s="7" t="s">
        <v>1137</v>
      </c>
      <c r="Z229" s="245">
        <f t="shared" si="36"/>
        <v>1.3333333333333333</v>
      </c>
    </row>
    <row r="230" spans="1:26" ht="409.5" x14ac:dyDescent="0.25">
      <c r="A230" s="159"/>
      <c r="B230" s="159"/>
      <c r="C230" s="7" t="s">
        <v>1138</v>
      </c>
      <c r="D230" s="132" t="s">
        <v>1139</v>
      </c>
      <c r="E230" s="132" t="s">
        <v>1140</v>
      </c>
      <c r="F230" s="132">
        <v>78</v>
      </c>
      <c r="G230" s="19">
        <v>19</v>
      </c>
      <c r="H230" s="45">
        <v>18</v>
      </c>
      <c r="I230" s="244">
        <f t="shared" si="30"/>
        <v>1.0555555555555556</v>
      </c>
      <c r="J230" s="132" t="s">
        <v>1141</v>
      </c>
      <c r="K230" s="245">
        <f t="shared" si="31"/>
        <v>0.24358974358974358</v>
      </c>
      <c r="L230" s="132">
        <v>20</v>
      </c>
      <c r="M230" s="45">
        <v>21</v>
      </c>
      <c r="N230" s="244">
        <f t="shared" si="32"/>
        <v>0.95238095238095233</v>
      </c>
      <c r="O230" s="132" t="s">
        <v>1142</v>
      </c>
      <c r="P230" s="245">
        <f t="shared" si="33"/>
        <v>0.5</v>
      </c>
      <c r="Q230" s="6">
        <v>20</v>
      </c>
      <c r="R230" s="73" t="s">
        <v>1143</v>
      </c>
      <c r="S230" s="244">
        <f t="shared" si="29"/>
        <v>0.90909090909090906</v>
      </c>
      <c r="T230" s="7" t="s">
        <v>1144</v>
      </c>
      <c r="U230" s="245">
        <f t="shared" si="34"/>
        <v>0.75641025641025639</v>
      </c>
      <c r="V230" s="6">
        <v>20</v>
      </c>
      <c r="W230" s="73" t="s">
        <v>1145</v>
      </c>
      <c r="X230" s="244">
        <f t="shared" si="38"/>
        <v>1.0526315789473684</v>
      </c>
      <c r="Y230" s="7" t="s">
        <v>1146</v>
      </c>
      <c r="Z230" s="245">
        <f t="shared" si="36"/>
        <v>1.0128205128205128</v>
      </c>
    </row>
    <row r="231" spans="1:26" ht="71.25" x14ac:dyDescent="0.25">
      <c r="A231" s="159" t="s">
        <v>1147</v>
      </c>
      <c r="B231" s="159" t="s">
        <v>1148</v>
      </c>
      <c r="C231" s="110" t="s">
        <v>1121</v>
      </c>
      <c r="D231" s="132" t="s">
        <v>1065</v>
      </c>
      <c r="E231" s="132" t="s">
        <v>1122</v>
      </c>
      <c r="F231" s="132">
        <v>1</v>
      </c>
      <c r="G231" s="19">
        <v>1</v>
      </c>
      <c r="H231" s="45">
        <v>1</v>
      </c>
      <c r="I231" s="244">
        <f t="shared" si="30"/>
        <v>1</v>
      </c>
      <c r="J231" s="136" t="s">
        <v>1149</v>
      </c>
      <c r="K231" s="245">
        <f t="shared" si="31"/>
        <v>1</v>
      </c>
      <c r="L231" s="132"/>
      <c r="M231" s="45"/>
      <c r="N231" s="244">
        <f t="shared" si="32"/>
        <v>0</v>
      </c>
      <c r="O231" s="132" t="s">
        <v>1149</v>
      </c>
      <c r="P231" s="245">
        <f t="shared" si="33"/>
        <v>1</v>
      </c>
      <c r="Q231" s="6"/>
      <c r="R231" s="73"/>
      <c r="S231" s="244">
        <f t="shared" si="29"/>
        <v>0</v>
      </c>
      <c r="T231" s="7" t="s">
        <v>1098</v>
      </c>
      <c r="U231" s="245">
        <f t="shared" si="34"/>
        <v>1</v>
      </c>
      <c r="V231" s="6"/>
      <c r="W231" s="73"/>
      <c r="X231" s="244">
        <f t="shared" si="38"/>
        <v>0</v>
      </c>
      <c r="Y231" s="7"/>
      <c r="Z231" s="245">
        <f t="shared" si="36"/>
        <v>1</v>
      </c>
    </row>
    <row r="232" spans="1:26" ht="409.5" x14ac:dyDescent="0.25">
      <c r="A232" s="159"/>
      <c r="B232" s="159"/>
      <c r="C232" s="110" t="s">
        <v>1150</v>
      </c>
      <c r="D232" s="136" t="s">
        <v>1151</v>
      </c>
      <c r="E232" s="136" t="s">
        <v>1152</v>
      </c>
      <c r="F232" s="132">
        <v>23</v>
      </c>
      <c r="G232" s="19"/>
      <c r="H232" s="45"/>
      <c r="I232" s="244">
        <f t="shared" si="30"/>
        <v>0</v>
      </c>
      <c r="J232" s="136" t="s">
        <v>1153</v>
      </c>
      <c r="K232" s="245">
        <f t="shared" si="31"/>
        <v>0</v>
      </c>
      <c r="L232" s="132"/>
      <c r="M232" s="45"/>
      <c r="N232" s="244">
        <f t="shared" si="32"/>
        <v>0</v>
      </c>
      <c r="O232" s="132" t="s">
        <v>1153</v>
      </c>
      <c r="P232" s="245">
        <f t="shared" si="33"/>
        <v>0</v>
      </c>
      <c r="Q232" s="6">
        <v>15</v>
      </c>
      <c r="R232" s="73" t="s">
        <v>729</v>
      </c>
      <c r="S232" s="244">
        <f t="shared" si="29"/>
        <v>1</v>
      </c>
      <c r="T232" s="7" t="s">
        <v>1154</v>
      </c>
      <c r="U232" s="245">
        <f t="shared" si="34"/>
        <v>0.65217391304347827</v>
      </c>
      <c r="V232" s="6">
        <v>8</v>
      </c>
      <c r="W232" s="73" t="s">
        <v>470</v>
      </c>
      <c r="X232" s="244">
        <f t="shared" si="38"/>
        <v>1</v>
      </c>
      <c r="Y232" s="7" t="s">
        <v>1155</v>
      </c>
      <c r="Z232" s="245">
        <f t="shared" si="36"/>
        <v>1</v>
      </c>
    </row>
    <row r="233" spans="1:26" ht="256.5" x14ac:dyDescent="0.25">
      <c r="A233" s="159"/>
      <c r="B233" s="159"/>
      <c r="C233" s="49" t="s">
        <v>1156</v>
      </c>
      <c r="D233" s="132" t="s">
        <v>1157</v>
      </c>
      <c r="E233" s="132" t="s">
        <v>1101</v>
      </c>
      <c r="F233" s="132">
        <v>20</v>
      </c>
      <c r="G233" s="19">
        <v>3</v>
      </c>
      <c r="H233" s="45">
        <v>3</v>
      </c>
      <c r="I233" s="244">
        <f t="shared" si="30"/>
        <v>1</v>
      </c>
      <c r="J233" s="136" t="s">
        <v>1158</v>
      </c>
      <c r="K233" s="245">
        <f t="shared" si="31"/>
        <v>0.15</v>
      </c>
      <c r="L233" s="132">
        <v>12</v>
      </c>
      <c r="M233" s="45">
        <v>12</v>
      </c>
      <c r="N233" s="244">
        <f t="shared" si="32"/>
        <v>1</v>
      </c>
      <c r="O233" s="132" t="s">
        <v>1159</v>
      </c>
      <c r="P233" s="245">
        <f t="shared" si="33"/>
        <v>0.75</v>
      </c>
      <c r="Q233" s="6">
        <v>7</v>
      </c>
      <c r="R233" s="73" t="s">
        <v>402</v>
      </c>
      <c r="S233" s="244">
        <f t="shared" si="29"/>
        <v>1</v>
      </c>
      <c r="T233" s="7" t="s">
        <v>1160</v>
      </c>
      <c r="U233" s="245">
        <f t="shared" si="34"/>
        <v>1.1000000000000001</v>
      </c>
      <c r="V233" s="6"/>
      <c r="W233" s="73"/>
      <c r="X233" s="244">
        <f t="shared" si="38"/>
        <v>0</v>
      </c>
      <c r="Y233" s="7"/>
      <c r="Z233" s="245">
        <f t="shared" si="36"/>
        <v>1.1000000000000001</v>
      </c>
    </row>
    <row r="234" spans="1:26" ht="342" x14ac:dyDescent="0.25">
      <c r="A234" s="159"/>
      <c r="B234" s="159"/>
      <c r="C234" s="49" t="s">
        <v>1161</v>
      </c>
      <c r="D234" s="132" t="s">
        <v>1157</v>
      </c>
      <c r="E234" s="132" t="s">
        <v>1101</v>
      </c>
      <c r="F234" s="132">
        <v>46</v>
      </c>
      <c r="G234" s="19">
        <v>7</v>
      </c>
      <c r="H234" s="45">
        <v>7</v>
      </c>
      <c r="I234" s="244">
        <f t="shared" si="30"/>
        <v>1</v>
      </c>
      <c r="J234" s="136" t="s">
        <v>1162</v>
      </c>
      <c r="K234" s="245">
        <f t="shared" si="31"/>
        <v>0.15217391304347827</v>
      </c>
      <c r="L234" s="132">
        <v>26</v>
      </c>
      <c r="M234" s="45">
        <v>26</v>
      </c>
      <c r="N234" s="244">
        <f t="shared" si="32"/>
        <v>1</v>
      </c>
      <c r="O234" s="49" t="s">
        <v>1163</v>
      </c>
      <c r="P234" s="245">
        <f t="shared" si="33"/>
        <v>0.71739130434782605</v>
      </c>
      <c r="Q234" s="6">
        <v>13</v>
      </c>
      <c r="R234" s="73" t="s">
        <v>1164</v>
      </c>
      <c r="S234" s="244">
        <f t="shared" si="29"/>
        <v>1</v>
      </c>
      <c r="T234" s="7" t="s">
        <v>1165</v>
      </c>
      <c r="U234" s="245">
        <f t="shared" si="34"/>
        <v>1</v>
      </c>
      <c r="V234" s="6"/>
      <c r="W234" s="73"/>
      <c r="X234" s="244">
        <f t="shared" si="38"/>
        <v>0</v>
      </c>
      <c r="Y234" s="7"/>
      <c r="Z234" s="245">
        <f t="shared" si="36"/>
        <v>1</v>
      </c>
    </row>
    <row r="235" spans="1:26" ht="409.5" x14ac:dyDescent="0.25">
      <c r="A235" s="159"/>
      <c r="B235" s="159"/>
      <c r="C235" s="49" t="s">
        <v>1166</v>
      </c>
      <c r="D235" s="132" t="s">
        <v>1167</v>
      </c>
      <c r="E235" s="132" t="s">
        <v>1168</v>
      </c>
      <c r="F235" s="132">
        <v>5</v>
      </c>
      <c r="G235" s="19"/>
      <c r="H235" s="45"/>
      <c r="I235" s="244">
        <f t="shared" si="30"/>
        <v>0</v>
      </c>
      <c r="J235" s="136"/>
      <c r="K235" s="245">
        <f t="shared" si="31"/>
        <v>0</v>
      </c>
      <c r="L235" s="132">
        <v>4</v>
      </c>
      <c r="M235" s="45">
        <v>4</v>
      </c>
      <c r="N235" s="244">
        <f t="shared" si="32"/>
        <v>1</v>
      </c>
      <c r="O235" s="49" t="s">
        <v>1169</v>
      </c>
      <c r="P235" s="245">
        <f t="shared" si="33"/>
        <v>0.8</v>
      </c>
      <c r="Q235" s="6">
        <v>1</v>
      </c>
      <c r="R235" s="73" t="s">
        <v>147</v>
      </c>
      <c r="S235" s="244">
        <f t="shared" si="29"/>
        <v>1</v>
      </c>
      <c r="T235" s="49" t="s">
        <v>1170</v>
      </c>
      <c r="U235" s="245">
        <f t="shared" si="34"/>
        <v>1</v>
      </c>
      <c r="V235" s="6"/>
      <c r="W235" s="73"/>
      <c r="X235" s="244">
        <f t="shared" si="38"/>
        <v>0</v>
      </c>
      <c r="Y235" s="7"/>
      <c r="Z235" s="245">
        <f t="shared" si="36"/>
        <v>1</v>
      </c>
    </row>
    <row r="236" spans="1:26" ht="356.25" x14ac:dyDescent="0.25">
      <c r="A236" s="159" t="s">
        <v>1171</v>
      </c>
      <c r="B236" s="159" t="s">
        <v>1172</v>
      </c>
      <c r="C236" s="49" t="s">
        <v>1173</v>
      </c>
      <c r="D236" s="132" t="s">
        <v>1174</v>
      </c>
      <c r="E236" s="132" t="s">
        <v>1175</v>
      </c>
      <c r="F236" s="132">
        <v>5</v>
      </c>
      <c r="G236" s="19"/>
      <c r="H236" s="45"/>
      <c r="I236" s="244">
        <f t="shared" si="30"/>
        <v>0</v>
      </c>
      <c r="J236" s="132" t="s">
        <v>1176</v>
      </c>
      <c r="K236" s="245">
        <f t="shared" si="31"/>
        <v>0</v>
      </c>
      <c r="L236" s="132"/>
      <c r="M236" s="45"/>
      <c r="N236" s="244">
        <f t="shared" si="32"/>
        <v>0</v>
      </c>
      <c r="O236" s="49" t="s">
        <v>1176</v>
      </c>
      <c r="P236" s="245">
        <f t="shared" si="33"/>
        <v>0</v>
      </c>
      <c r="Q236" s="6">
        <v>5</v>
      </c>
      <c r="R236" s="6">
        <v>5</v>
      </c>
      <c r="S236" s="244">
        <f t="shared" si="29"/>
        <v>1</v>
      </c>
      <c r="T236" s="49" t="s">
        <v>1177</v>
      </c>
      <c r="U236" s="245">
        <f t="shared" si="34"/>
        <v>1</v>
      </c>
      <c r="V236" s="6"/>
      <c r="W236" s="73"/>
      <c r="X236" s="244">
        <f t="shared" si="38"/>
        <v>0</v>
      </c>
      <c r="Y236" s="249"/>
      <c r="Z236" s="245">
        <f t="shared" si="36"/>
        <v>1</v>
      </c>
    </row>
    <row r="237" spans="1:26" ht="256.5" x14ac:dyDescent="0.25">
      <c r="A237" s="159"/>
      <c r="B237" s="159"/>
      <c r="C237" s="250" t="s">
        <v>1178</v>
      </c>
      <c r="D237" s="132" t="s">
        <v>1157</v>
      </c>
      <c r="E237" s="132" t="s">
        <v>1179</v>
      </c>
      <c r="F237" s="132" t="s">
        <v>241</v>
      </c>
      <c r="G237" s="19">
        <v>15</v>
      </c>
      <c r="H237" s="45">
        <v>15</v>
      </c>
      <c r="I237" s="244">
        <f t="shared" si="30"/>
        <v>1</v>
      </c>
      <c r="J237" s="49" t="s">
        <v>1180</v>
      </c>
      <c r="K237" s="245">
        <f t="shared" si="31"/>
        <v>1</v>
      </c>
      <c r="L237" s="132">
        <v>31</v>
      </c>
      <c r="M237" s="45">
        <v>31</v>
      </c>
      <c r="N237" s="244">
        <f t="shared" si="32"/>
        <v>1</v>
      </c>
      <c r="O237" s="49" t="s">
        <v>1181</v>
      </c>
      <c r="P237" s="245">
        <f t="shared" si="33"/>
        <v>1</v>
      </c>
      <c r="Q237" s="6">
        <v>29</v>
      </c>
      <c r="R237" s="6">
        <v>29</v>
      </c>
      <c r="S237" s="244">
        <f t="shared" si="29"/>
        <v>1</v>
      </c>
      <c r="T237" s="49" t="s">
        <v>1182</v>
      </c>
      <c r="U237" s="245">
        <f t="shared" si="34"/>
        <v>1</v>
      </c>
      <c r="V237" s="6"/>
      <c r="W237" s="73"/>
      <c r="X237" s="244">
        <f t="shared" si="38"/>
        <v>0</v>
      </c>
      <c r="Y237" s="7"/>
      <c r="Z237" s="245">
        <f t="shared" si="36"/>
        <v>1</v>
      </c>
    </row>
    <row r="238" spans="1:26" ht="409.5" x14ac:dyDescent="0.25">
      <c r="A238" s="159"/>
      <c r="B238" s="159"/>
      <c r="C238" s="49" t="s">
        <v>1183</v>
      </c>
      <c r="D238" s="132" t="s">
        <v>1184</v>
      </c>
      <c r="E238" s="132" t="s">
        <v>1185</v>
      </c>
      <c r="F238" s="53">
        <v>2</v>
      </c>
      <c r="G238" s="19">
        <v>1</v>
      </c>
      <c r="H238" s="45">
        <v>1</v>
      </c>
      <c r="I238" s="244">
        <f t="shared" si="30"/>
        <v>1</v>
      </c>
      <c r="J238" s="49" t="s">
        <v>1186</v>
      </c>
      <c r="K238" s="245">
        <f t="shared" si="31"/>
        <v>0.5</v>
      </c>
      <c r="L238" s="132"/>
      <c r="M238" s="45"/>
      <c r="N238" s="244">
        <f t="shared" si="32"/>
        <v>0</v>
      </c>
      <c r="O238" s="49" t="s">
        <v>1176</v>
      </c>
      <c r="P238" s="245">
        <f t="shared" si="33"/>
        <v>0.5</v>
      </c>
      <c r="Q238" s="6">
        <v>1</v>
      </c>
      <c r="R238" s="6">
        <v>1</v>
      </c>
      <c r="S238" s="244">
        <f t="shared" si="29"/>
        <v>1</v>
      </c>
      <c r="T238" s="49" t="s">
        <v>1187</v>
      </c>
      <c r="U238" s="245">
        <f t="shared" si="34"/>
        <v>1</v>
      </c>
      <c r="V238" s="6"/>
      <c r="W238" s="73"/>
      <c r="X238" s="244">
        <f t="shared" si="38"/>
        <v>0</v>
      </c>
      <c r="Y238" s="7"/>
      <c r="Z238" s="245">
        <f t="shared" si="36"/>
        <v>1</v>
      </c>
    </row>
    <row r="239" spans="1:26" ht="128.25" x14ac:dyDescent="0.25">
      <c r="A239" s="159"/>
      <c r="B239" s="159"/>
      <c r="C239" s="49" t="s">
        <v>1188</v>
      </c>
      <c r="D239" s="132" t="s">
        <v>1079</v>
      </c>
      <c r="E239" s="132" t="s">
        <v>1080</v>
      </c>
      <c r="F239" s="6">
        <v>12</v>
      </c>
      <c r="G239" s="45">
        <v>3</v>
      </c>
      <c r="H239" s="45">
        <v>3</v>
      </c>
      <c r="I239" s="244">
        <f t="shared" si="30"/>
        <v>1</v>
      </c>
      <c r="J239" s="49" t="s">
        <v>1189</v>
      </c>
      <c r="K239" s="245">
        <f t="shared" si="31"/>
        <v>0.25</v>
      </c>
      <c r="L239" s="6">
        <v>3</v>
      </c>
      <c r="M239" s="45">
        <v>3</v>
      </c>
      <c r="N239" s="244">
        <f t="shared" si="32"/>
        <v>1</v>
      </c>
      <c r="O239" s="49" t="s">
        <v>1190</v>
      </c>
      <c r="P239" s="245">
        <f t="shared" si="33"/>
        <v>0.5</v>
      </c>
      <c r="Q239" s="6">
        <v>3</v>
      </c>
      <c r="R239" s="6">
        <v>3</v>
      </c>
      <c r="S239" s="244">
        <f t="shared" si="29"/>
        <v>1</v>
      </c>
      <c r="T239" s="49" t="s">
        <v>1191</v>
      </c>
      <c r="U239" s="245">
        <f t="shared" si="34"/>
        <v>0.75</v>
      </c>
      <c r="V239" s="6">
        <v>3</v>
      </c>
      <c r="W239" s="73" t="s">
        <v>244</v>
      </c>
      <c r="X239" s="244">
        <f t="shared" si="38"/>
        <v>1</v>
      </c>
      <c r="Y239" s="49" t="s">
        <v>1192</v>
      </c>
      <c r="Z239" s="245">
        <f t="shared" si="36"/>
        <v>1</v>
      </c>
    </row>
    <row r="240" spans="1:26" ht="228" x14ac:dyDescent="0.25">
      <c r="A240" s="159" t="s">
        <v>1147</v>
      </c>
      <c r="B240" s="65" t="s">
        <v>1193</v>
      </c>
      <c r="C240" s="49" t="s">
        <v>1194</v>
      </c>
      <c r="D240" s="132" t="s">
        <v>1195</v>
      </c>
      <c r="E240" s="132" t="s">
        <v>1196</v>
      </c>
      <c r="F240" s="6">
        <v>34</v>
      </c>
      <c r="G240" s="45">
        <v>10</v>
      </c>
      <c r="H240" s="45">
        <v>10</v>
      </c>
      <c r="I240" s="244">
        <f t="shared" si="30"/>
        <v>1</v>
      </c>
      <c r="J240" s="132" t="s">
        <v>1197</v>
      </c>
      <c r="K240" s="245">
        <f t="shared" si="31"/>
        <v>0.29411764705882354</v>
      </c>
      <c r="L240" s="6">
        <v>13</v>
      </c>
      <c r="M240" s="45">
        <v>13</v>
      </c>
      <c r="N240" s="244">
        <f t="shared" si="32"/>
        <v>1</v>
      </c>
      <c r="O240" s="7" t="s">
        <v>1198</v>
      </c>
      <c r="P240" s="245">
        <f t="shared" si="33"/>
        <v>0.67647058823529416</v>
      </c>
      <c r="Q240" s="6">
        <v>8</v>
      </c>
      <c r="R240" s="73" t="s">
        <v>470</v>
      </c>
      <c r="S240" s="244">
        <f t="shared" si="29"/>
        <v>1</v>
      </c>
      <c r="T240" s="7" t="s">
        <v>1199</v>
      </c>
      <c r="U240" s="245">
        <f t="shared" si="34"/>
        <v>0.91176470588235292</v>
      </c>
      <c r="V240" s="6">
        <v>3</v>
      </c>
      <c r="W240" s="73" t="s">
        <v>244</v>
      </c>
      <c r="X240" s="244">
        <f t="shared" si="38"/>
        <v>1</v>
      </c>
      <c r="Y240" s="7" t="s">
        <v>1200</v>
      </c>
      <c r="Z240" s="245">
        <f t="shared" si="36"/>
        <v>1</v>
      </c>
    </row>
    <row r="241" spans="1:26" ht="99.75" x14ac:dyDescent="0.25">
      <c r="A241" s="159"/>
      <c r="B241" s="159" t="s">
        <v>1201</v>
      </c>
      <c r="C241" s="49" t="s">
        <v>1202</v>
      </c>
      <c r="D241" s="132" t="s">
        <v>1203</v>
      </c>
      <c r="E241" s="132" t="s">
        <v>1204</v>
      </c>
      <c r="F241" s="6">
        <v>1</v>
      </c>
      <c r="G241" s="45"/>
      <c r="H241" s="45"/>
      <c r="I241" s="244">
        <f t="shared" si="30"/>
        <v>0</v>
      </c>
      <c r="J241" s="132"/>
      <c r="K241" s="245">
        <f t="shared" si="31"/>
        <v>0</v>
      </c>
      <c r="L241" s="6"/>
      <c r="M241" s="45"/>
      <c r="N241" s="244">
        <f t="shared" si="32"/>
        <v>0</v>
      </c>
      <c r="O241" s="251"/>
      <c r="P241" s="245">
        <f t="shared" si="33"/>
        <v>0</v>
      </c>
      <c r="Q241" s="6">
        <v>1</v>
      </c>
      <c r="R241" s="73" t="s">
        <v>147</v>
      </c>
      <c r="S241" s="244">
        <f t="shared" si="29"/>
        <v>1</v>
      </c>
      <c r="T241" s="7" t="s">
        <v>1205</v>
      </c>
      <c r="U241" s="245">
        <f t="shared" si="34"/>
        <v>1</v>
      </c>
      <c r="V241" s="6"/>
      <c r="W241" s="73"/>
      <c r="X241" s="244">
        <f t="shared" si="38"/>
        <v>0</v>
      </c>
      <c r="Y241" s="7"/>
      <c r="Z241" s="245">
        <f t="shared" si="36"/>
        <v>1</v>
      </c>
    </row>
    <row r="242" spans="1:26" ht="142.5" x14ac:dyDescent="0.25">
      <c r="A242" s="159"/>
      <c r="B242" s="159"/>
      <c r="C242" s="49" t="s">
        <v>1206</v>
      </c>
      <c r="D242" s="132" t="s">
        <v>1207</v>
      </c>
      <c r="E242" s="132" t="s">
        <v>1208</v>
      </c>
      <c r="F242" s="6">
        <v>7</v>
      </c>
      <c r="G242" s="45">
        <v>2</v>
      </c>
      <c r="H242" s="45">
        <v>2</v>
      </c>
      <c r="I242" s="244">
        <f t="shared" si="30"/>
        <v>1</v>
      </c>
      <c r="J242" s="132" t="s">
        <v>1209</v>
      </c>
      <c r="K242" s="245">
        <f t="shared" si="31"/>
        <v>0.2857142857142857</v>
      </c>
      <c r="L242" s="6">
        <v>1</v>
      </c>
      <c r="M242" s="45">
        <v>1</v>
      </c>
      <c r="N242" s="244">
        <f t="shared" si="32"/>
        <v>1</v>
      </c>
      <c r="O242" s="132" t="s">
        <v>1210</v>
      </c>
      <c r="P242" s="245">
        <f t="shared" si="33"/>
        <v>0.42857142857142855</v>
      </c>
      <c r="Q242" s="6">
        <v>3</v>
      </c>
      <c r="R242" s="73" t="s">
        <v>244</v>
      </c>
      <c r="S242" s="244">
        <f t="shared" si="29"/>
        <v>1</v>
      </c>
      <c r="T242" s="132" t="s">
        <v>1211</v>
      </c>
      <c r="U242" s="245">
        <f t="shared" si="34"/>
        <v>0.8571428571428571</v>
      </c>
      <c r="V242" s="6">
        <v>1</v>
      </c>
      <c r="W242" s="73" t="s">
        <v>147</v>
      </c>
      <c r="X242" s="244">
        <f t="shared" si="38"/>
        <v>1</v>
      </c>
      <c r="Y242" s="132" t="s">
        <v>1212</v>
      </c>
      <c r="Z242" s="245">
        <f t="shared" si="36"/>
        <v>1</v>
      </c>
    </row>
    <row r="243" spans="1:26" ht="409.5" x14ac:dyDescent="0.25">
      <c r="A243" s="159" t="s">
        <v>1213</v>
      </c>
      <c r="B243" s="159" t="s">
        <v>1214</v>
      </c>
      <c r="C243" s="136" t="s">
        <v>1215</v>
      </c>
      <c r="D243" s="136" t="s">
        <v>1054</v>
      </c>
      <c r="E243" s="136" t="s">
        <v>1216</v>
      </c>
      <c r="F243" s="6">
        <v>40</v>
      </c>
      <c r="G243" s="45"/>
      <c r="H243" s="45"/>
      <c r="I243" s="244">
        <f t="shared" si="30"/>
        <v>0</v>
      </c>
      <c r="J243" s="136"/>
      <c r="K243" s="245">
        <f t="shared" si="31"/>
        <v>0</v>
      </c>
      <c r="L243" s="6">
        <v>21</v>
      </c>
      <c r="M243" s="45">
        <v>21</v>
      </c>
      <c r="N243" s="244">
        <f t="shared" si="32"/>
        <v>1</v>
      </c>
      <c r="O243" s="136" t="s">
        <v>1217</v>
      </c>
      <c r="P243" s="245">
        <f t="shared" si="33"/>
        <v>0.52500000000000002</v>
      </c>
      <c r="Q243" s="6">
        <v>4</v>
      </c>
      <c r="R243" s="73" t="s">
        <v>445</v>
      </c>
      <c r="S243" s="244">
        <f t="shared" si="29"/>
        <v>1</v>
      </c>
      <c r="T243" s="136" t="s">
        <v>1218</v>
      </c>
      <c r="U243" s="245">
        <f t="shared" si="34"/>
        <v>0.625</v>
      </c>
      <c r="V243" s="6">
        <v>4</v>
      </c>
      <c r="W243" s="73" t="s">
        <v>729</v>
      </c>
      <c r="X243" s="244">
        <f t="shared" si="38"/>
        <v>0.26666666666666666</v>
      </c>
      <c r="Y243" s="7" t="s">
        <v>1219</v>
      </c>
      <c r="Z243" s="245">
        <f t="shared" si="36"/>
        <v>0.72499999999999998</v>
      </c>
    </row>
    <row r="244" spans="1:26" ht="409.5" x14ac:dyDescent="0.25">
      <c r="A244" s="159"/>
      <c r="B244" s="159"/>
      <c r="C244" s="136" t="s">
        <v>1220</v>
      </c>
      <c r="D244" s="136" t="s">
        <v>1071</v>
      </c>
      <c r="E244" s="136" t="s">
        <v>1221</v>
      </c>
      <c r="F244" s="6">
        <v>160</v>
      </c>
      <c r="G244" s="45">
        <v>40</v>
      </c>
      <c r="H244" s="45">
        <v>40</v>
      </c>
      <c r="I244" s="244">
        <f t="shared" si="30"/>
        <v>1</v>
      </c>
      <c r="J244" s="136" t="s">
        <v>1222</v>
      </c>
      <c r="K244" s="245">
        <f t="shared" si="31"/>
        <v>0.25</v>
      </c>
      <c r="L244" s="6">
        <v>40</v>
      </c>
      <c r="M244" s="45">
        <v>40</v>
      </c>
      <c r="N244" s="244">
        <f t="shared" si="32"/>
        <v>1</v>
      </c>
      <c r="O244" s="136" t="s">
        <v>1223</v>
      </c>
      <c r="P244" s="245">
        <f t="shared" si="33"/>
        <v>0.5</v>
      </c>
      <c r="Q244" s="6">
        <v>40</v>
      </c>
      <c r="R244" s="73" t="s">
        <v>577</v>
      </c>
      <c r="S244" s="244">
        <f t="shared" si="29"/>
        <v>1</v>
      </c>
      <c r="T244" s="136" t="s">
        <v>1224</v>
      </c>
      <c r="U244" s="245">
        <f t="shared" si="34"/>
        <v>0.75</v>
      </c>
      <c r="V244" s="6">
        <v>40</v>
      </c>
      <c r="W244" s="73" t="s">
        <v>577</v>
      </c>
      <c r="X244" s="244">
        <f t="shared" si="38"/>
        <v>1</v>
      </c>
      <c r="Y244" s="7" t="s">
        <v>1225</v>
      </c>
      <c r="Z244" s="245">
        <f t="shared" si="36"/>
        <v>1</v>
      </c>
    </row>
    <row r="245" spans="1:26" ht="409.5" x14ac:dyDescent="0.25">
      <c r="A245" s="159"/>
      <c r="B245" s="159"/>
      <c r="C245" s="136" t="s">
        <v>1226</v>
      </c>
      <c r="D245" s="136" t="s">
        <v>1071</v>
      </c>
      <c r="E245" s="136" t="s">
        <v>1221</v>
      </c>
      <c r="F245" s="6">
        <v>28</v>
      </c>
      <c r="G245" s="45"/>
      <c r="H245" s="45"/>
      <c r="I245" s="244"/>
      <c r="J245" s="136"/>
      <c r="K245" s="245">
        <f t="shared" si="31"/>
        <v>0</v>
      </c>
      <c r="L245" s="6">
        <v>1</v>
      </c>
      <c r="M245" s="45">
        <v>1</v>
      </c>
      <c r="N245" s="244">
        <f t="shared" si="32"/>
        <v>1</v>
      </c>
      <c r="O245" s="136" t="s">
        <v>1227</v>
      </c>
      <c r="P245" s="245">
        <f t="shared" si="33"/>
        <v>3.5714285714285712E-2</v>
      </c>
      <c r="Q245" s="6">
        <v>9</v>
      </c>
      <c r="R245" s="73" t="s">
        <v>430</v>
      </c>
      <c r="S245" s="244">
        <f t="shared" si="29"/>
        <v>1</v>
      </c>
      <c r="T245" s="136" t="s">
        <v>1228</v>
      </c>
      <c r="U245" s="245">
        <f t="shared" si="34"/>
        <v>0.35714285714285715</v>
      </c>
      <c r="V245" s="6">
        <v>15</v>
      </c>
      <c r="W245" s="73" t="s">
        <v>1229</v>
      </c>
      <c r="X245" s="244">
        <f t="shared" si="38"/>
        <v>0.83333333333333337</v>
      </c>
      <c r="Y245" s="7" t="s">
        <v>1230</v>
      </c>
      <c r="Z245" s="245">
        <f t="shared" si="36"/>
        <v>0.8928571428571429</v>
      </c>
    </row>
    <row r="246" spans="1:26" ht="409.5" x14ac:dyDescent="0.25">
      <c r="A246" s="159"/>
      <c r="B246" s="159"/>
      <c r="C246" s="136" t="s">
        <v>1231</v>
      </c>
      <c r="D246" s="136"/>
      <c r="E246" s="136" t="s">
        <v>1232</v>
      </c>
      <c r="F246" s="6">
        <v>160</v>
      </c>
      <c r="G246" s="45">
        <v>40</v>
      </c>
      <c r="H246" s="45">
        <v>40</v>
      </c>
      <c r="I246" s="244">
        <f t="shared" si="30"/>
        <v>1</v>
      </c>
      <c r="J246" s="136" t="s">
        <v>1233</v>
      </c>
      <c r="K246" s="245">
        <f t="shared" si="31"/>
        <v>0.25</v>
      </c>
      <c r="L246" s="6">
        <v>40</v>
      </c>
      <c r="M246" s="45">
        <v>40</v>
      </c>
      <c r="N246" s="244">
        <f t="shared" si="32"/>
        <v>1</v>
      </c>
      <c r="O246" s="136" t="s">
        <v>1234</v>
      </c>
      <c r="P246" s="245">
        <f t="shared" si="33"/>
        <v>0.5</v>
      </c>
      <c r="Q246" s="6">
        <v>40</v>
      </c>
      <c r="R246" s="73" t="s">
        <v>577</v>
      </c>
      <c r="S246" s="244">
        <f t="shared" ref="S246:S290" si="39">IFERROR((Q246/R246),0)</f>
        <v>1</v>
      </c>
      <c r="T246" s="136" t="s">
        <v>1235</v>
      </c>
      <c r="U246" s="245">
        <f t="shared" si="34"/>
        <v>0.75</v>
      </c>
      <c r="V246" s="6">
        <v>40</v>
      </c>
      <c r="W246" s="73" t="s">
        <v>577</v>
      </c>
      <c r="X246" s="244">
        <f t="shared" si="38"/>
        <v>1</v>
      </c>
      <c r="Y246" s="7" t="s">
        <v>1236</v>
      </c>
      <c r="Z246" s="245">
        <f t="shared" si="36"/>
        <v>1</v>
      </c>
    </row>
    <row r="247" spans="1:26" ht="228" x14ac:dyDescent="0.25">
      <c r="A247" s="159"/>
      <c r="B247" s="65" t="s">
        <v>1237</v>
      </c>
      <c r="C247" s="136" t="s">
        <v>1238</v>
      </c>
      <c r="D247" s="136" t="s">
        <v>1239</v>
      </c>
      <c r="E247" s="136" t="s">
        <v>1240</v>
      </c>
      <c r="F247" s="6">
        <v>9</v>
      </c>
      <c r="G247" s="45"/>
      <c r="H247" s="45"/>
      <c r="I247" s="244">
        <f t="shared" si="30"/>
        <v>0</v>
      </c>
      <c r="J247" s="136"/>
      <c r="K247" s="245">
        <f t="shared" si="31"/>
        <v>0</v>
      </c>
      <c r="L247" s="6">
        <v>3</v>
      </c>
      <c r="M247" s="45">
        <v>3</v>
      </c>
      <c r="N247" s="244">
        <f t="shared" si="32"/>
        <v>1</v>
      </c>
      <c r="O247" s="136" t="s">
        <v>1241</v>
      </c>
      <c r="P247" s="245">
        <f t="shared" si="33"/>
        <v>0.33333333333333331</v>
      </c>
      <c r="Q247" s="6">
        <v>3</v>
      </c>
      <c r="R247" s="73" t="s">
        <v>244</v>
      </c>
      <c r="S247" s="244">
        <f t="shared" si="39"/>
        <v>1</v>
      </c>
      <c r="T247" s="136" t="s">
        <v>1242</v>
      </c>
      <c r="U247" s="245">
        <f t="shared" si="34"/>
        <v>0.66666666666666663</v>
      </c>
      <c r="V247" s="6">
        <v>3</v>
      </c>
      <c r="W247" s="73" t="s">
        <v>244</v>
      </c>
      <c r="X247" s="244">
        <f t="shared" si="38"/>
        <v>1</v>
      </c>
      <c r="Y247" s="136" t="s">
        <v>1243</v>
      </c>
      <c r="Z247" s="245">
        <f t="shared" si="36"/>
        <v>1</v>
      </c>
    </row>
    <row r="248" spans="1:26" ht="256.5" x14ac:dyDescent="0.25">
      <c r="A248" s="159"/>
      <c r="B248" s="65" t="s">
        <v>1244</v>
      </c>
      <c r="C248" s="136" t="s">
        <v>1245</v>
      </c>
      <c r="D248" s="136" t="s">
        <v>1246</v>
      </c>
      <c r="E248" s="136" t="s">
        <v>1247</v>
      </c>
      <c r="F248" s="6">
        <v>3</v>
      </c>
      <c r="G248" s="45"/>
      <c r="H248" s="45"/>
      <c r="I248" s="244">
        <f t="shared" si="30"/>
        <v>0</v>
      </c>
      <c r="J248" s="136"/>
      <c r="K248" s="245">
        <f t="shared" si="31"/>
        <v>0</v>
      </c>
      <c r="L248" s="6">
        <v>1</v>
      </c>
      <c r="M248" s="45">
        <v>1</v>
      </c>
      <c r="N248" s="244">
        <f t="shared" si="32"/>
        <v>1</v>
      </c>
      <c r="O248" s="136" t="s">
        <v>1248</v>
      </c>
      <c r="P248" s="245">
        <f t="shared" si="33"/>
        <v>0.33333333333333331</v>
      </c>
      <c r="Q248" s="6">
        <v>1</v>
      </c>
      <c r="R248" s="73" t="s">
        <v>147</v>
      </c>
      <c r="S248" s="244">
        <f t="shared" si="39"/>
        <v>1</v>
      </c>
      <c r="T248" s="136" t="s">
        <v>1249</v>
      </c>
      <c r="U248" s="245">
        <f t="shared" si="34"/>
        <v>0.66666666666666663</v>
      </c>
      <c r="V248" s="6">
        <v>1</v>
      </c>
      <c r="W248" s="73" t="s">
        <v>147</v>
      </c>
      <c r="X248" s="244">
        <f t="shared" si="38"/>
        <v>1</v>
      </c>
      <c r="Y248" s="136" t="s">
        <v>1249</v>
      </c>
      <c r="Z248" s="245">
        <f t="shared" si="36"/>
        <v>1</v>
      </c>
    </row>
    <row r="249" spans="1:26" ht="99.75" x14ac:dyDescent="0.25">
      <c r="A249" s="159" t="s">
        <v>1250</v>
      </c>
      <c r="B249" s="159" t="s">
        <v>1251</v>
      </c>
      <c r="C249" s="49" t="s">
        <v>1252</v>
      </c>
      <c r="D249" s="132" t="s">
        <v>1253</v>
      </c>
      <c r="E249" s="132" t="s">
        <v>1254</v>
      </c>
      <c r="F249" s="6">
        <v>6</v>
      </c>
      <c r="G249" s="45">
        <v>2</v>
      </c>
      <c r="H249" s="45">
        <v>2</v>
      </c>
      <c r="I249" s="244">
        <f t="shared" ref="I249:I290" si="40">IFERROR((G249/H249),0)</f>
        <v>1</v>
      </c>
      <c r="J249" s="136" t="s">
        <v>1255</v>
      </c>
      <c r="K249" s="245">
        <f t="shared" ref="K249:K290" si="41">IFERROR(IF(F249="Según demanda",G249/H249,G249/F249),0)</f>
        <v>0.33333333333333331</v>
      </c>
      <c r="L249" s="6">
        <v>3</v>
      </c>
      <c r="M249" s="45">
        <v>3</v>
      </c>
      <c r="N249" s="244">
        <f t="shared" ref="N249:N290" si="42">IFERROR((L249/M249),0)</f>
        <v>1</v>
      </c>
      <c r="O249" s="7" t="s">
        <v>1256</v>
      </c>
      <c r="P249" s="245">
        <f t="shared" ref="P249:P290" si="43">IFERROR(IF(F249="Según demanda",(L249+G249)/(H249+M249),(L249+G249)/F249),0)</f>
        <v>0.83333333333333337</v>
      </c>
      <c r="Q249" s="6">
        <v>1</v>
      </c>
      <c r="R249" s="73" t="s">
        <v>147</v>
      </c>
      <c r="S249" s="244">
        <f t="shared" si="39"/>
        <v>1</v>
      </c>
      <c r="T249" s="136" t="s">
        <v>1257</v>
      </c>
      <c r="U249" s="245">
        <f t="shared" ref="U249:U290" si="44">IFERROR(IF(F249="Según demanda",(Q249+L249+G249)/(H249+M249+R249),(Q249+L249+G249)/F249),0)</f>
        <v>1</v>
      </c>
      <c r="V249" s="45">
        <v>1</v>
      </c>
      <c r="W249" s="6">
        <v>1</v>
      </c>
      <c r="X249" s="244">
        <f t="shared" si="38"/>
        <v>1</v>
      </c>
      <c r="Y249" s="7" t="s">
        <v>1258</v>
      </c>
      <c r="Z249" s="245">
        <f t="shared" ref="Z249:Z290" si="45">IFERROR(IF(F249="Según demanda",(V249+Q249+L249+G249)/(H249+M249+R249+W249),(V249+Q249+L249+G249)/F249),0)</f>
        <v>1.1666666666666667</v>
      </c>
    </row>
    <row r="250" spans="1:26" ht="370.5" x14ac:dyDescent="0.25">
      <c r="A250" s="159"/>
      <c r="B250" s="159"/>
      <c r="C250" s="252" t="s">
        <v>1259</v>
      </c>
      <c r="D250" s="132" t="s">
        <v>1260</v>
      </c>
      <c r="E250" s="132" t="s">
        <v>1261</v>
      </c>
      <c r="F250" s="253">
        <v>3</v>
      </c>
      <c r="G250" s="136">
        <v>0</v>
      </c>
      <c r="H250" s="45">
        <v>0</v>
      </c>
      <c r="I250" s="244">
        <f t="shared" si="40"/>
        <v>0</v>
      </c>
      <c r="J250" s="248" t="s">
        <v>1262</v>
      </c>
      <c r="K250" s="245">
        <f t="shared" si="41"/>
        <v>0</v>
      </c>
      <c r="L250" s="136">
        <v>0</v>
      </c>
      <c r="M250" s="45">
        <v>0</v>
      </c>
      <c r="N250" s="244">
        <f t="shared" si="42"/>
        <v>0</v>
      </c>
      <c r="O250" s="248" t="s">
        <v>1263</v>
      </c>
      <c r="P250" s="245">
        <f t="shared" si="43"/>
        <v>0</v>
      </c>
      <c r="Q250" s="136">
        <v>1</v>
      </c>
      <c r="R250" s="73" t="s">
        <v>147</v>
      </c>
      <c r="S250" s="244">
        <f t="shared" si="39"/>
        <v>1</v>
      </c>
      <c r="T250" s="248" t="s">
        <v>1264</v>
      </c>
      <c r="U250" s="245">
        <f t="shared" si="44"/>
        <v>0.33333333333333331</v>
      </c>
      <c r="V250" s="45">
        <v>2</v>
      </c>
      <c r="W250" s="6">
        <v>2</v>
      </c>
      <c r="X250" s="244">
        <f t="shared" si="38"/>
        <v>1</v>
      </c>
      <c r="Y250" s="7" t="s">
        <v>1265</v>
      </c>
      <c r="Z250" s="245">
        <f t="shared" si="45"/>
        <v>1</v>
      </c>
    </row>
    <row r="251" spans="1:26" ht="99.75" x14ac:dyDescent="0.25">
      <c r="A251" s="159"/>
      <c r="B251" s="159" t="s">
        <v>1266</v>
      </c>
      <c r="C251" s="252" t="s">
        <v>1267</v>
      </c>
      <c r="D251" s="132" t="s">
        <v>1268</v>
      </c>
      <c r="E251" s="132" t="s">
        <v>1269</v>
      </c>
      <c r="F251" s="253">
        <v>200</v>
      </c>
      <c r="G251" s="136">
        <v>0</v>
      </c>
      <c r="H251" s="45">
        <v>0</v>
      </c>
      <c r="I251" s="244">
        <f t="shared" si="40"/>
        <v>0</v>
      </c>
      <c r="J251" s="248" t="s">
        <v>1270</v>
      </c>
      <c r="K251" s="245">
        <f t="shared" si="41"/>
        <v>0</v>
      </c>
      <c r="L251" s="136">
        <v>0</v>
      </c>
      <c r="M251" s="45">
        <v>0</v>
      </c>
      <c r="N251" s="244">
        <f t="shared" si="42"/>
        <v>0</v>
      </c>
      <c r="O251" s="248" t="s">
        <v>1270</v>
      </c>
      <c r="P251" s="245">
        <f t="shared" si="43"/>
        <v>0</v>
      </c>
      <c r="Q251" s="136">
        <v>96</v>
      </c>
      <c r="R251" s="73">
        <v>100</v>
      </c>
      <c r="S251" s="244">
        <f t="shared" si="39"/>
        <v>0.96</v>
      </c>
      <c r="T251" s="248" t="s">
        <v>1271</v>
      </c>
      <c r="U251" s="245">
        <f t="shared" si="44"/>
        <v>0.48</v>
      </c>
      <c r="V251" s="45">
        <v>100</v>
      </c>
      <c r="W251" s="6">
        <v>100</v>
      </c>
      <c r="X251" s="244">
        <f t="shared" si="38"/>
        <v>1</v>
      </c>
      <c r="Y251" s="7" t="s">
        <v>1272</v>
      </c>
      <c r="Z251" s="245">
        <f t="shared" si="45"/>
        <v>0.98</v>
      </c>
    </row>
    <row r="252" spans="1:26" ht="228" x14ac:dyDescent="0.25">
      <c r="A252" s="159"/>
      <c r="B252" s="159"/>
      <c r="C252" s="252" t="s">
        <v>1273</v>
      </c>
      <c r="D252" s="132" t="s">
        <v>1274</v>
      </c>
      <c r="E252" s="132" t="s">
        <v>1275</v>
      </c>
      <c r="F252" s="253">
        <v>850</v>
      </c>
      <c r="G252" s="136">
        <v>0</v>
      </c>
      <c r="H252" s="45">
        <v>0</v>
      </c>
      <c r="I252" s="244">
        <f t="shared" si="40"/>
        <v>0</v>
      </c>
      <c r="J252" s="248" t="s">
        <v>1270</v>
      </c>
      <c r="K252" s="245">
        <f t="shared" si="41"/>
        <v>0</v>
      </c>
      <c r="L252" s="136">
        <v>354</v>
      </c>
      <c r="M252" s="45">
        <v>350</v>
      </c>
      <c r="N252" s="244">
        <f t="shared" si="42"/>
        <v>1.0114285714285713</v>
      </c>
      <c r="O252" s="254" t="s">
        <v>1276</v>
      </c>
      <c r="P252" s="245">
        <f t="shared" si="43"/>
        <v>0.41647058823529409</v>
      </c>
      <c r="Q252" s="136">
        <v>200</v>
      </c>
      <c r="R252" s="73">
        <v>200</v>
      </c>
      <c r="S252" s="244">
        <f t="shared" si="39"/>
        <v>1</v>
      </c>
      <c r="T252" s="248" t="s">
        <v>1277</v>
      </c>
      <c r="U252" s="245">
        <f t="shared" si="44"/>
        <v>0.65176470588235291</v>
      </c>
      <c r="V252" s="45">
        <v>1281</v>
      </c>
      <c r="W252" s="6">
        <v>100</v>
      </c>
      <c r="X252" s="244">
        <f t="shared" si="38"/>
        <v>12.81</v>
      </c>
      <c r="Y252" s="7" t="s">
        <v>1278</v>
      </c>
      <c r="Z252" s="245">
        <f t="shared" si="45"/>
        <v>2.1588235294117646</v>
      </c>
    </row>
    <row r="253" spans="1:26" ht="409.5" x14ac:dyDescent="0.25">
      <c r="A253" s="159"/>
      <c r="B253" s="159"/>
      <c r="C253" s="135" t="s">
        <v>1279</v>
      </c>
      <c r="D253" s="132" t="s">
        <v>1280</v>
      </c>
      <c r="E253" s="132" t="s">
        <v>1281</v>
      </c>
      <c r="F253" s="253">
        <v>1300</v>
      </c>
      <c r="G253" s="136">
        <v>0</v>
      </c>
      <c r="H253" s="45">
        <v>0</v>
      </c>
      <c r="I253" s="244">
        <f t="shared" si="40"/>
        <v>0</v>
      </c>
      <c r="J253" s="248" t="s">
        <v>1270</v>
      </c>
      <c r="K253" s="245">
        <f t="shared" si="41"/>
        <v>0</v>
      </c>
      <c r="L253" s="136">
        <v>62</v>
      </c>
      <c r="M253" s="45">
        <v>100</v>
      </c>
      <c r="N253" s="244">
        <f t="shared" si="42"/>
        <v>0.62</v>
      </c>
      <c r="O253" s="254" t="s">
        <v>1282</v>
      </c>
      <c r="P253" s="245">
        <f t="shared" si="43"/>
        <v>4.7692307692307694E-2</v>
      </c>
      <c r="Q253" s="136">
        <v>639</v>
      </c>
      <c r="R253" s="73" t="s">
        <v>1283</v>
      </c>
      <c r="S253" s="244">
        <f t="shared" si="39"/>
        <v>1.0649999999999999</v>
      </c>
      <c r="T253" s="248" t="s">
        <v>1284</v>
      </c>
      <c r="U253" s="245">
        <f t="shared" si="44"/>
        <v>0.53923076923076918</v>
      </c>
      <c r="V253" s="45">
        <v>1824</v>
      </c>
      <c r="W253" s="6">
        <v>300</v>
      </c>
      <c r="X253" s="244">
        <f t="shared" si="38"/>
        <v>6.08</v>
      </c>
      <c r="Y253" s="7" t="s">
        <v>1285</v>
      </c>
      <c r="Z253" s="245">
        <f t="shared" si="45"/>
        <v>1.9423076923076923</v>
      </c>
    </row>
    <row r="254" spans="1:26" ht="57" x14ac:dyDescent="0.25">
      <c r="A254" s="159" t="s">
        <v>1286</v>
      </c>
      <c r="B254" s="161" t="s">
        <v>1287</v>
      </c>
      <c r="C254" s="49" t="s">
        <v>1288</v>
      </c>
      <c r="D254" s="132" t="s">
        <v>1157</v>
      </c>
      <c r="E254" s="132" t="s">
        <v>1289</v>
      </c>
      <c r="F254" s="6">
        <v>12</v>
      </c>
      <c r="G254" s="45">
        <v>2</v>
      </c>
      <c r="H254" s="45">
        <v>2</v>
      </c>
      <c r="I254" s="244">
        <f t="shared" si="40"/>
        <v>1</v>
      </c>
      <c r="J254" s="136" t="s">
        <v>1290</v>
      </c>
      <c r="K254" s="245">
        <f t="shared" si="41"/>
        <v>0.16666666666666666</v>
      </c>
      <c r="L254" s="6">
        <v>4</v>
      </c>
      <c r="M254" s="45">
        <v>4</v>
      </c>
      <c r="N254" s="244">
        <f t="shared" si="42"/>
        <v>1</v>
      </c>
      <c r="O254" s="7" t="s">
        <v>1291</v>
      </c>
      <c r="P254" s="245">
        <f t="shared" si="43"/>
        <v>0.5</v>
      </c>
      <c r="Q254" s="6">
        <v>2</v>
      </c>
      <c r="R254" s="73" t="s">
        <v>325</v>
      </c>
      <c r="S254" s="244">
        <f t="shared" si="39"/>
        <v>1</v>
      </c>
      <c r="T254" s="7" t="s">
        <v>1292</v>
      </c>
      <c r="U254" s="245">
        <f t="shared" si="44"/>
        <v>0.66666666666666663</v>
      </c>
      <c r="V254" s="7">
        <v>4</v>
      </c>
      <c r="W254" s="255" t="s">
        <v>445</v>
      </c>
      <c r="X254" s="244">
        <f t="shared" si="38"/>
        <v>1</v>
      </c>
      <c r="Y254" s="7" t="s">
        <v>1293</v>
      </c>
      <c r="Z254" s="245">
        <f t="shared" si="45"/>
        <v>1</v>
      </c>
    </row>
    <row r="255" spans="1:26" ht="171" x14ac:dyDescent="0.25">
      <c r="A255" s="159"/>
      <c r="B255" s="161"/>
      <c r="C255" s="256" t="s">
        <v>1294</v>
      </c>
      <c r="D255" s="132" t="s">
        <v>1295</v>
      </c>
      <c r="E255" s="132" t="s">
        <v>1296</v>
      </c>
      <c r="F255" s="6">
        <v>39</v>
      </c>
      <c r="G255" s="45">
        <v>0</v>
      </c>
      <c r="H255" s="45">
        <v>0</v>
      </c>
      <c r="I255" s="244">
        <f t="shared" si="40"/>
        <v>0</v>
      </c>
      <c r="J255" s="136" t="s">
        <v>1297</v>
      </c>
      <c r="K255" s="245">
        <f t="shared" si="41"/>
        <v>0</v>
      </c>
      <c r="L255" s="6">
        <v>0</v>
      </c>
      <c r="M255" s="45">
        <v>0</v>
      </c>
      <c r="N255" s="244">
        <f t="shared" si="42"/>
        <v>0</v>
      </c>
      <c r="O255" s="136" t="s">
        <v>1297</v>
      </c>
      <c r="P255" s="245">
        <f t="shared" si="43"/>
        <v>0</v>
      </c>
      <c r="Q255" s="6">
        <v>20</v>
      </c>
      <c r="R255" s="73" t="s">
        <v>733</v>
      </c>
      <c r="S255" s="244">
        <f t="shared" si="39"/>
        <v>1</v>
      </c>
      <c r="T255" s="257" t="s">
        <v>1298</v>
      </c>
      <c r="U255" s="245">
        <f t="shared" si="44"/>
        <v>0.51282051282051277</v>
      </c>
      <c r="V255" s="7">
        <v>19</v>
      </c>
      <c r="W255" s="255" t="s">
        <v>1145</v>
      </c>
      <c r="X255" s="244">
        <f t="shared" si="38"/>
        <v>1</v>
      </c>
      <c r="Y255" s="7" t="s">
        <v>1299</v>
      </c>
      <c r="Z255" s="245">
        <f t="shared" si="45"/>
        <v>1</v>
      </c>
    </row>
    <row r="256" spans="1:26" ht="142.5" x14ac:dyDescent="0.25">
      <c r="A256" s="159"/>
      <c r="B256" s="161"/>
      <c r="C256" s="49" t="s">
        <v>1300</v>
      </c>
      <c r="D256" s="132" t="s">
        <v>1065</v>
      </c>
      <c r="E256" s="132" t="s">
        <v>1301</v>
      </c>
      <c r="F256" s="6">
        <v>3</v>
      </c>
      <c r="G256" s="45">
        <v>3</v>
      </c>
      <c r="H256" s="45">
        <v>3</v>
      </c>
      <c r="I256" s="244">
        <f t="shared" si="40"/>
        <v>1</v>
      </c>
      <c r="J256" s="132" t="s">
        <v>1302</v>
      </c>
      <c r="K256" s="245">
        <f t="shared" si="41"/>
        <v>1</v>
      </c>
      <c r="L256" s="6"/>
      <c r="M256" s="45"/>
      <c r="N256" s="244">
        <f t="shared" si="42"/>
        <v>0</v>
      </c>
      <c r="O256" s="7" t="s">
        <v>1099</v>
      </c>
      <c r="P256" s="245">
        <f t="shared" si="43"/>
        <v>1</v>
      </c>
      <c r="Q256" s="6"/>
      <c r="R256" s="73"/>
      <c r="S256" s="244">
        <f t="shared" si="39"/>
        <v>0</v>
      </c>
      <c r="T256" s="7"/>
      <c r="U256" s="245">
        <f t="shared" si="44"/>
        <v>1</v>
      </c>
      <c r="V256" s="7"/>
      <c r="W256" s="255"/>
      <c r="X256" s="244">
        <f t="shared" si="38"/>
        <v>0</v>
      </c>
      <c r="Y256" s="7"/>
      <c r="Z256" s="245">
        <f t="shared" si="45"/>
        <v>1</v>
      </c>
    </row>
    <row r="257" spans="1:26" ht="71.25" x14ac:dyDescent="0.25">
      <c r="A257" s="159"/>
      <c r="B257" s="161"/>
      <c r="C257" s="49" t="s">
        <v>1303</v>
      </c>
      <c r="D257" s="132" t="s">
        <v>1304</v>
      </c>
      <c r="E257" s="132" t="s">
        <v>1305</v>
      </c>
      <c r="F257" s="6">
        <v>4</v>
      </c>
      <c r="G257" s="45">
        <v>1</v>
      </c>
      <c r="H257" s="45">
        <v>1</v>
      </c>
      <c r="I257" s="244">
        <f t="shared" si="40"/>
        <v>1</v>
      </c>
      <c r="J257" s="132" t="s">
        <v>1306</v>
      </c>
      <c r="K257" s="245">
        <f t="shared" si="41"/>
        <v>0.25</v>
      </c>
      <c r="L257" s="6">
        <v>1</v>
      </c>
      <c r="M257" s="45">
        <v>1</v>
      </c>
      <c r="N257" s="244">
        <f t="shared" si="42"/>
        <v>1</v>
      </c>
      <c r="O257" s="132" t="s">
        <v>1306</v>
      </c>
      <c r="P257" s="245">
        <f t="shared" si="43"/>
        <v>0.5</v>
      </c>
      <c r="Q257" s="6">
        <v>1</v>
      </c>
      <c r="R257" s="73" t="s">
        <v>147</v>
      </c>
      <c r="S257" s="244">
        <f t="shared" si="39"/>
        <v>1</v>
      </c>
      <c r="T257" s="132" t="s">
        <v>1306</v>
      </c>
      <c r="U257" s="245">
        <f t="shared" si="44"/>
        <v>0.75</v>
      </c>
      <c r="V257" s="7">
        <v>1</v>
      </c>
      <c r="W257" s="255" t="s">
        <v>147</v>
      </c>
      <c r="X257" s="244">
        <f t="shared" si="38"/>
        <v>1</v>
      </c>
      <c r="Y257" s="132" t="s">
        <v>1307</v>
      </c>
      <c r="Z257" s="245">
        <f t="shared" si="45"/>
        <v>1</v>
      </c>
    </row>
    <row r="258" spans="1:26" ht="242.25" x14ac:dyDescent="0.25">
      <c r="A258" s="159"/>
      <c r="B258" s="161"/>
      <c r="C258" s="49" t="s">
        <v>1308</v>
      </c>
      <c r="D258" s="132" t="s">
        <v>1309</v>
      </c>
      <c r="E258" s="132" t="s">
        <v>1310</v>
      </c>
      <c r="F258" s="6" t="s">
        <v>241</v>
      </c>
      <c r="G258" s="45">
        <v>9</v>
      </c>
      <c r="H258" s="45">
        <v>9</v>
      </c>
      <c r="I258" s="244">
        <f t="shared" si="40"/>
        <v>1</v>
      </c>
      <c r="J258" s="133" t="s">
        <v>1311</v>
      </c>
      <c r="K258" s="245">
        <f t="shared" si="41"/>
        <v>1</v>
      </c>
      <c r="L258" s="6">
        <v>9</v>
      </c>
      <c r="M258" s="45">
        <v>9</v>
      </c>
      <c r="N258" s="244">
        <f t="shared" si="42"/>
        <v>1</v>
      </c>
      <c r="O258" s="257" t="s">
        <v>1312</v>
      </c>
      <c r="P258" s="245">
        <f t="shared" si="43"/>
        <v>1</v>
      </c>
      <c r="Q258" s="6">
        <v>2</v>
      </c>
      <c r="R258" s="73" t="s">
        <v>325</v>
      </c>
      <c r="S258" s="244">
        <f t="shared" si="39"/>
        <v>1</v>
      </c>
      <c r="T258" s="7" t="s">
        <v>1313</v>
      </c>
      <c r="U258" s="245">
        <f t="shared" si="44"/>
        <v>1</v>
      </c>
      <c r="V258" s="6"/>
      <c r="W258" s="73"/>
      <c r="X258" s="244">
        <f t="shared" si="38"/>
        <v>0</v>
      </c>
      <c r="Y258" s="7"/>
      <c r="Z258" s="245">
        <f t="shared" si="45"/>
        <v>1</v>
      </c>
    </row>
    <row r="259" spans="1:26" ht="228" x14ac:dyDescent="0.25">
      <c r="A259" s="159"/>
      <c r="B259" s="161"/>
      <c r="C259" s="49" t="s">
        <v>1314</v>
      </c>
      <c r="D259" s="132" t="s">
        <v>1167</v>
      </c>
      <c r="E259" s="132" t="s">
        <v>1315</v>
      </c>
      <c r="F259" s="6" t="s">
        <v>241</v>
      </c>
      <c r="G259" s="45"/>
      <c r="H259" s="45"/>
      <c r="I259" s="244">
        <f t="shared" si="40"/>
        <v>0</v>
      </c>
      <c r="J259" s="136" t="s">
        <v>1316</v>
      </c>
      <c r="K259" s="245">
        <f t="shared" si="41"/>
        <v>0</v>
      </c>
      <c r="L259" s="6">
        <v>2</v>
      </c>
      <c r="M259" s="45">
        <v>2</v>
      </c>
      <c r="N259" s="244">
        <f t="shared" si="42"/>
        <v>1</v>
      </c>
      <c r="O259" s="7" t="s">
        <v>1317</v>
      </c>
      <c r="P259" s="245">
        <f t="shared" si="43"/>
        <v>1</v>
      </c>
      <c r="Q259" s="6">
        <v>1</v>
      </c>
      <c r="R259" s="73" t="s">
        <v>147</v>
      </c>
      <c r="S259" s="244">
        <f t="shared" si="39"/>
        <v>1</v>
      </c>
      <c r="T259" s="257" t="s">
        <v>1318</v>
      </c>
      <c r="U259" s="245">
        <f t="shared" si="44"/>
        <v>1</v>
      </c>
      <c r="V259" s="6"/>
      <c r="W259" s="73"/>
      <c r="X259" s="244">
        <f t="shared" si="38"/>
        <v>0</v>
      </c>
      <c r="Y259" s="7"/>
      <c r="Z259" s="245">
        <f t="shared" si="45"/>
        <v>1</v>
      </c>
    </row>
    <row r="260" spans="1:26" ht="71.25" x14ac:dyDescent="0.25">
      <c r="A260" s="159"/>
      <c r="B260" s="161"/>
      <c r="C260" s="49" t="s">
        <v>1319</v>
      </c>
      <c r="D260" s="132" t="s">
        <v>1320</v>
      </c>
      <c r="E260" s="132" t="s">
        <v>1301</v>
      </c>
      <c r="F260" s="6">
        <v>4</v>
      </c>
      <c r="G260" s="45">
        <v>4</v>
      </c>
      <c r="H260" s="45">
        <v>4</v>
      </c>
      <c r="I260" s="244">
        <f t="shared" si="40"/>
        <v>1</v>
      </c>
      <c r="J260" s="136" t="s">
        <v>1321</v>
      </c>
      <c r="K260" s="245">
        <f t="shared" si="41"/>
        <v>1</v>
      </c>
      <c r="L260" s="6"/>
      <c r="M260" s="45"/>
      <c r="N260" s="244">
        <f t="shared" si="42"/>
        <v>0</v>
      </c>
      <c r="O260" s="7"/>
      <c r="P260" s="245">
        <f t="shared" si="43"/>
        <v>1</v>
      </c>
      <c r="Q260" s="6"/>
      <c r="R260" s="73"/>
      <c r="S260" s="244">
        <f t="shared" si="39"/>
        <v>0</v>
      </c>
      <c r="T260" s="7"/>
      <c r="U260" s="245">
        <f t="shared" si="44"/>
        <v>1</v>
      </c>
      <c r="V260" s="6"/>
      <c r="W260" s="73"/>
      <c r="X260" s="244">
        <f t="shared" si="38"/>
        <v>0</v>
      </c>
      <c r="Y260" s="7"/>
      <c r="Z260" s="245">
        <f t="shared" si="45"/>
        <v>1</v>
      </c>
    </row>
    <row r="261" spans="1:26" ht="129" x14ac:dyDescent="0.25">
      <c r="A261" s="159" t="s">
        <v>1031</v>
      </c>
      <c r="B261" s="159" t="s">
        <v>1322</v>
      </c>
      <c r="C261" s="49" t="s">
        <v>1323</v>
      </c>
      <c r="D261" s="132" t="s">
        <v>1065</v>
      </c>
      <c r="E261" s="132" t="s">
        <v>1324</v>
      </c>
      <c r="F261" s="6">
        <v>8</v>
      </c>
      <c r="G261" s="45">
        <v>0</v>
      </c>
      <c r="H261" s="45">
        <v>0</v>
      </c>
      <c r="I261" s="244">
        <f t="shared" si="40"/>
        <v>0</v>
      </c>
      <c r="J261" s="136" t="s">
        <v>1316</v>
      </c>
      <c r="K261" s="245">
        <f t="shared" si="41"/>
        <v>0</v>
      </c>
      <c r="L261" s="6">
        <v>4</v>
      </c>
      <c r="M261" s="45">
        <v>4</v>
      </c>
      <c r="N261" s="244">
        <f t="shared" si="42"/>
        <v>1</v>
      </c>
      <c r="O261" s="72" t="s">
        <v>1325</v>
      </c>
      <c r="P261" s="245">
        <f t="shared" si="43"/>
        <v>0.5</v>
      </c>
      <c r="Q261" s="6">
        <v>4</v>
      </c>
      <c r="R261" s="73" t="s">
        <v>445</v>
      </c>
      <c r="S261" s="244">
        <f t="shared" si="39"/>
        <v>1</v>
      </c>
      <c r="T261" s="72" t="s">
        <v>1326</v>
      </c>
      <c r="U261" s="245">
        <f t="shared" si="44"/>
        <v>1</v>
      </c>
      <c r="V261" s="79"/>
      <c r="W261" s="71"/>
      <c r="X261" s="244">
        <f t="shared" si="38"/>
        <v>0</v>
      </c>
      <c r="Y261" s="72"/>
      <c r="Z261" s="245">
        <f t="shared" si="45"/>
        <v>1</v>
      </c>
    </row>
    <row r="262" spans="1:26" ht="299.25" x14ac:dyDescent="0.25">
      <c r="A262" s="159"/>
      <c r="B262" s="159"/>
      <c r="C262" s="110" t="s">
        <v>1327</v>
      </c>
      <c r="D262" s="132" t="s">
        <v>1328</v>
      </c>
      <c r="E262" s="132" t="s">
        <v>1329</v>
      </c>
      <c r="F262" s="6">
        <v>8</v>
      </c>
      <c r="G262" s="45">
        <v>0</v>
      </c>
      <c r="H262" s="45">
        <v>0</v>
      </c>
      <c r="I262" s="244">
        <f t="shared" si="40"/>
        <v>0</v>
      </c>
      <c r="J262" s="132" t="s">
        <v>1330</v>
      </c>
      <c r="K262" s="245">
        <f t="shared" si="41"/>
        <v>0</v>
      </c>
      <c r="L262" s="6">
        <v>4</v>
      </c>
      <c r="M262" s="45">
        <v>4</v>
      </c>
      <c r="N262" s="244">
        <f t="shared" si="42"/>
        <v>1</v>
      </c>
      <c r="O262" s="6" t="s">
        <v>1331</v>
      </c>
      <c r="P262" s="245">
        <f t="shared" si="43"/>
        <v>0.5</v>
      </c>
      <c r="Q262" s="6">
        <v>4</v>
      </c>
      <c r="R262" s="73" t="s">
        <v>445</v>
      </c>
      <c r="S262" s="244">
        <f t="shared" si="39"/>
        <v>1</v>
      </c>
      <c r="T262" s="6" t="s">
        <v>1332</v>
      </c>
      <c r="U262" s="245">
        <f t="shared" si="44"/>
        <v>1</v>
      </c>
      <c r="V262" s="79"/>
      <c r="W262" s="71"/>
      <c r="X262" s="244">
        <f t="shared" si="38"/>
        <v>0</v>
      </c>
      <c r="Y262" s="72"/>
      <c r="Z262" s="245">
        <f t="shared" si="45"/>
        <v>1</v>
      </c>
    </row>
    <row r="263" spans="1:26" ht="299.25" x14ac:dyDescent="0.25">
      <c r="A263" s="161" t="s">
        <v>1333</v>
      </c>
      <c r="B263" s="161" t="s">
        <v>1334</v>
      </c>
      <c r="C263" s="132" t="s">
        <v>1335</v>
      </c>
      <c r="D263" s="132" t="s">
        <v>23</v>
      </c>
      <c r="E263" s="132" t="s">
        <v>1336</v>
      </c>
      <c r="F263" s="134">
        <v>7</v>
      </c>
      <c r="G263" s="12"/>
      <c r="H263" s="12"/>
      <c r="I263" s="244">
        <f t="shared" si="40"/>
        <v>0</v>
      </c>
      <c r="J263" s="132" t="s">
        <v>1337</v>
      </c>
      <c r="K263" s="245">
        <f t="shared" si="41"/>
        <v>0</v>
      </c>
      <c r="L263" s="134">
        <v>5</v>
      </c>
      <c r="M263" s="12">
        <v>7</v>
      </c>
      <c r="N263" s="244">
        <f t="shared" si="42"/>
        <v>0.7142857142857143</v>
      </c>
      <c r="O263" s="15" t="s">
        <v>1338</v>
      </c>
      <c r="P263" s="245">
        <f t="shared" si="43"/>
        <v>0.7142857142857143</v>
      </c>
      <c r="Q263" s="258"/>
      <c r="R263" s="259"/>
      <c r="S263" s="244">
        <f t="shared" si="39"/>
        <v>0</v>
      </c>
      <c r="T263" s="22"/>
      <c r="U263" s="245">
        <f t="shared" si="44"/>
        <v>0.7142857142857143</v>
      </c>
      <c r="V263" s="258"/>
      <c r="W263" s="259"/>
      <c r="X263" s="244">
        <f t="shared" si="38"/>
        <v>0</v>
      </c>
      <c r="Y263" s="22"/>
      <c r="Z263" s="245">
        <f t="shared" si="45"/>
        <v>0.7142857142857143</v>
      </c>
    </row>
    <row r="264" spans="1:26" ht="114.75" x14ac:dyDescent="0.25">
      <c r="A264" s="161"/>
      <c r="B264" s="161"/>
      <c r="C264" s="49" t="s">
        <v>1339</v>
      </c>
      <c r="D264" s="132" t="s">
        <v>1340</v>
      </c>
      <c r="E264" s="132" t="s">
        <v>1341</v>
      </c>
      <c r="F264" s="134">
        <v>5</v>
      </c>
      <c r="G264" s="12"/>
      <c r="H264" s="12"/>
      <c r="I264" s="244">
        <f t="shared" si="40"/>
        <v>0</v>
      </c>
      <c r="J264" s="132" t="s">
        <v>1342</v>
      </c>
      <c r="K264" s="245">
        <f t="shared" si="41"/>
        <v>0</v>
      </c>
      <c r="L264" s="134">
        <v>5</v>
      </c>
      <c r="M264" s="12">
        <v>5</v>
      </c>
      <c r="N264" s="244">
        <f t="shared" si="42"/>
        <v>1</v>
      </c>
      <c r="O264" s="22" t="s">
        <v>1343</v>
      </c>
      <c r="P264" s="245">
        <f t="shared" si="43"/>
        <v>1</v>
      </c>
      <c r="Q264" s="258"/>
      <c r="R264" s="259"/>
      <c r="S264" s="244">
        <f t="shared" si="39"/>
        <v>0</v>
      </c>
      <c r="T264" s="22"/>
      <c r="U264" s="245">
        <f t="shared" si="44"/>
        <v>1</v>
      </c>
      <c r="V264" s="258"/>
      <c r="W264" s="259"/>
      <c r="X264" s="244">
        <f t="shared" si="38"/>
        <v>0</v>
      </c>
      <c r="Y264" s="22"/>
      <c r="Z264" s="245">
        <f t="shared" si="45"/>
        <v>1</v>
      </c>
    </row>
    <row r="265" spans="1:26" ht="57.75" x14ac:dyDescent="0.25">
      <c r="A265" s="161" t="s">
        <v>1344</v>
      </c>
      <c r="B265" s="161" t="s">
        <v>1345</v>
      </c>
      <c r="C265" s="49" t="s">
        <v>1346</v>
      </c>
      <c r="D265" s="132" t="s">
        <v>1347</v>
      </c>
      <c r="E265" s="49" t="s">
        <v>1348</v>
      </c>
      <c r="F265" s="134">
        <v>1</v>
      </c>
      <c r="G265" s="12"/>
      <c r="H265" s="12"/>
      <c r="I265" s="244">
        <f t="shared" si="40"/>
        <v>0</v>
      </c>
      <c r="J265" s="132"/>
      <c r="K265" s="245">
        <f t="shared" si="41"/>
        <v>0</v>
      </c>
      <c r="L265" s="134"/>
      <c r="M265" s="12"/>
      <c r="N265" s="244">
        <f t="shared" si="42"/>
        <v>0</v>
      </c>
      <c r="O265" s="22"/>
      <c r="P265" s="245">
        <f t="shared" si="43"/>
        <v>0</v>
      </c>
      <c r="Q265" s="258"/>
      <c r="R265" s="259"/>
      <c r="S265" s="244">
        <f t="shared" si="39"/>
        <v>0</v>
      </c>
      <c r="T265" s="22"/>
      <c r="U265" s="245">
        <f t="shared" si="44"/>
        <v>0</v>
      </c>
      <c r="V265" s="258">
        <v>1</v>
      </c>
      <c r="W265" s="259" t="s">
        <v>147</v>
      </c>
      <c r="X265" s="244">
        <f t="shared" si="38"/>
        <v>1</v>
      </c>
      <c r="Y265" s="22" t="s">
        <v>1349</v>
      </c>
      <c r="Z265" s="245">
        <f t="shared" si="45"/>
        <v>1</v>
      </c>
    </row>
    <row r="266" spans="1:26" ht="72" x14ac:dyDescent="0.25">
      <c r="A266" s="161"/>
      <c r="B266" s="161"/>
      <c r="C266" s="49" t="s">
        <v>1350</v>
      </c>
      <c r="D266" s="132" t="s">
        <v>1351</v>
      </c>
      <c r="E266" s="49" t="s">
        <v>1352</v>
      </c>
      <c r="F266" s="134">
        <v>4</v>
      </c>
      <c r="G266" s="12"/>
      <c r="H266" s="12"/>
      <c r="I266" s="244">
        <f t="shared" si="40"/>
        <v>0</v>
      </c>
      <c r="J266" s="132"/>
      <c r="K266" s="245">
        <f t="shared" si="41"/>
        <v>0</v>
      </c>
      <c r="L266" s="134"/>
      <c r="M266" s="12"/>
      <c r="N266" s="244">
        <f t="shared" si="42"/>
        <v>0</v>
      </c>
      <c r="O266" s="22"/>
      <c r="P266" s="245">
        <f t="shared" si="43"/>
        <v>0</v>
      </c>
      <c r="Q266" s="258"/>
      <c r="R266" s="259"/>
      <c r="S266" s="244">
        <f t="shared" si="39"/>
        <v>0</v>
      </c>
      <c r="T266" s="22"/>
      <c r="U266" s="245">
        <f t="shared" si="44"/>
        <v>0</v>
      </c>
      <c r="V266" s="258">
        <v>4</v>
      </c>
      <c r="W266" s="259" t="s">
        <v>445</v>
      </c>
      <c r="X266" s="244">
        <f t="shared" si="38"/>
        <v>1</v>
      </c>
      <c r="Y266" s="22" t="s">
        <v>1353</v>
      </c>
      <c r="Z266" s="245">
        <f t="shared" si="45"/>
        <v>1</v>
      </c>
    </row>
    <row r="267" spans="1:26" ht="43.5" x14ac:dyDescent="0.25">
      <c r="A267" s="161"/>
      <c r="B267" s="161"/>
      <c r="C267" s="49" t="s">
        <v>1354</v>
      </c>
      <c r="D267" s="132" t="s">
        <v>1355</v>
      </c>
      <c r="E267" s="49" t="s">
        <v>1356</v>
      </c>
      <c r="F267" s="134">
        <v>1</v>
      </c>
      <c r="G267" s="12"/>
      <c r="H267" s="12"/>
      <c r="I267" s="244">
        <f t="shared" si="40"/>
        <v>0</v>
      </c>
      <c r="J267" s="132"/>
      <c r="K267" s="245">
        <f t="shared" si="41"/>
        <v>0</v>
      </c>
      <c r="L267" s="134"/>
      <c r="M267" s="12"/>
      <c r="N267" s="244">
        <f t="shared" si="42"/>
        <v>0</v>
      </c>
      <c r="O267" s="22"/>
      <c r="P267" s="245">
        <f t="shared" si="43"/>
        <v>0</v>
      </c>
      <c r="Q267" s="258"/>
      <c r="R267" s="259"/>
      <c r="S267" s="244">
        <f t="shared" si="39"/>
        <v>0</v>
      </c>
      <c r="T267" s="22"/>
      <c r="U267" s="245">
        <f t="shared" si="44"/>
        <v>0</v>
      </c>
      <c r="V267" s="258">
        <v>1</v>
      </c>
      <c r="W267" s="259" t="s">
        <v>147</v>
      </c>
      <c r="X267" s="244">
        <f t="shared" si="38"/>
        <v>1</v>
      </c>
      <c r="Y267" s="22" t="s">
        <v>1357</v>
      </c>
      <c r="Z267" s="245">
        <f t="shared" si="45"/>
        <v>1</v>
      </c>
    </row>
    <row r="268" spans="1:26" ht="114" x14ac:dyDescent="0.25">
      <c r="A268" s="161"/>
      <c r="B268" s="161"/>
      <c r="C268" s="49" t="s">
        <v>1358</v>
      </c>
      <c r="D268" s="132" t="s">
        <v>1340</v>
      </c>
      <c r="E268" s="49" t="s">
        <v>1359</v>
      </c>
      <c r="F268" s="134">
        <v>5</v>
      </c>
      <c r="G268" s="12">
        <v>5</v>
      </c>
      <c r="H268" s="12">
        <v>5</v>
      </c>
      <c r="I268" s="244">
        <f t="shared" si="40"/>
        <v>1</v>
      </c>
      <c r="J268" s="132" t="s">
        <v>1360</v>
      </c>
      <c r="K268" s="245">
        <f t="shared" si="41"/>
        <v>1</v>
      </c>
      <c r="L268" s="134"/>
      <c r="M268" s="12"/>
      <c r="N268" s="244">
        <f t="shared" si="42"/>
        <v>0</v>
      </c>
      <c r="O268" s="22"/>
      <c r="P268" s="245">
        <f t="shared" si="43"/>
        <v>1</v>
      </c>
      <c r="Q268" s="258"/>
      <c r="R268" s="259"/>
      <c r="S268" s="244">
        <f t="shared" si="39"/>
        <v>0</v>
      </c>
      <c r="T268" s="22"/>
      <c r="U268" s="245">
        <f t="shared" si="44"/>
        <v>1</v>
      </c>
      <c r="V268" s="258"/>
      <c r="W268" s="259"/>
      <c r="X268" s="244">
        <f t="shared" si="38"/>
        <v>0</v>
      </c>
      <c r="Y268" s="22"/>
      <c r="Z268" s="245">
        <f t="shared" si="45"/>
        <v>1</v>
      </c>
    </row>
    <row r="269" spans="1:26" ht="42.75" x14ac:dyDescent="0.25">
      <c r="A269" s="161"/>
      <c r="B269" s="161"/>
      <c r="C269" s="49" t="s">
        <v>1361</v>
      </c>
      <c r="D269" s="132" t="s">
        <v>1362</v>
      </c>
      <c r="E269" s="49" t="s">
        <v>1363</v>
      </c>
      <c r="F269" s="134">
        <v>8</v>
      </c>
      <c r="G269" s="12"/>
      <c r="H269" s="12"/>
      <c r="I269" s="244">
        <f t="shared" si="40"/>
        <v>0</v>
      </c>
      <c r="J269" s="132"/>
      <c r="K269" s="245">
        <f t="shared" si="41"/>
        <v>0</v>
      </c>
      <c r="L269" s="134"/>
      <c r="M269" s="12"/>
      <c r="N269" s="244">
        <f t="shared" si="42"/>
        <v>0</v>
      </c>
      <c r="O269" s="22"/>
      <c r="P269" s="245">
        <f t="shared" si="43"/>
        <v>0</v>
      </c>
      <c r="Q269" s="258"/>
      <c r="R269" s="259"/>
      <c r="S269" s="244">
        <f t="shared" si="39"/>
        <v>0</v>
      </c>
      <c r="T269" s="22"/>
      <c r="U269" s="245">
        <f t="shared" si="44"/>
        <v>0</v>
      </c>
      <c r="V269" s="258">
        <v>8</v>
      </c>
      <c r="W269" s="259" t="s">
        <v>470</v>
      </c>
      <c r="X269" s="244">
        <f t="shared" si="38"/>
        <v>1</v>
      </c>
      <c r="Y269" s="22" t="s">
        <v>1364</v>
      </c>
      <c r="Z269" s="245">
        <f t="shared" si="45"/>
        <v>1</v>
      </c>
    </row>
    <row r="270" spans="1:26" ht="85.5" x14ac:dyDescent="0.25">
      <c r="A270" s="161"/>
      <c r="B270" s="161"/>
      <c r="C270" s="132" t="s">
        <v>1365</v>
      </c>
      <c r="D270" s="132" t="s">
        <v>1366</v>
      </c>
      <c r="E270" s="132" t="s">
        <v>1367</v>
      </c>
      <c r="F270" s="132">
        <v>5</v>
      </c>
      <c r="G270" s="12"/>
      <c r="H270" s="12"/>
      <c r="I270" s="244">
        <f t="shared" si="40"/>
        <v>0</v>
      </c>
      <c r="J270" s="132" t="s">
        <v>1342</v>
      </c>
      <c r="K270" s="245">
        <f t="shared" si="41"/>
        <v>0</v>
      </c>
      <c r="L270" s="134"/>
      <c r="M270" s="12"/>
      <c r="N270" s="244">
        <f t="shared" si="42"/>
        <v>0</v>
      </c>
      <c r="O270" s="132" t="s">
        <v>1342</v>
      </c>
      <c r="P270" s="245">
        <f t="shared" si="43"/>
        <v>0</v>
      </c>
      <c r="Q270" s="258">
        <v>3</v>
      </c>
      <c r="R270" s="259" t="s">
        <v>244</v>
      </c>
      <c r="S270" s="244">
        <f t="shared" si="39"/>
        <v>1</v>
      </c>
      <c r="T270" s="22" t="s">
        <v>1368</v>
      </c>
      <c r="U270" s="245">
        <f t="shared" si="44"/>
        <v>0.6</v>
      </c>
      <c r="V270" s="258"/>
      <c r="W270" s="259"/>
      <c r="X270" s="244">
        <f t="shared" si="38"/>
        <v>0</v>
      </c>
      <c r="Y270" s="22"/>
      <c r="Z270" s="245">
        <f t="shared" si="45"/>
        <v>0.6</v>
      </c>
    </row>
    <row r="271" spans="1:26" ht="72" x14ac:dyDescent="0.25">
      <c r="A271" s="161"/>
      <c r="B271" s="161"/>
      <c r="C271" s="132" t="s">
        <v>1369</v>
      </c>
      <c r="D271" s="132" t="s">
        <v>1366</v>
      </c>
      <c r="E271" s="132" t="s">
        <v>1370</v>
      </c>
      <c r="F271" s="132">
        <v>6</v>
      </c>
      <c r="G271" s="12"/>
      <c r="H271" s="12"/>
      <c r="I271" s="244">
        <f t="shared" si="40"/>
        <v>0</v>
      </c>
      <c r="J271" s="132" t="s">
        <v>1342</v>
      </c>
      <c r="K271" s="245">
        <f t="shared" si="41"/>
        <v>0</v>
      </c>
      <c r="L271" s="134"/>
      <c r="M271" s="12"/>
      <c r="N271" s="244">
        <f t="shared" si="42"/>
        <v>0</v>
      </c>
      <c r="O271" s="132" t="s">
        <v>1342</v>
      </c>
      <c r="P271" s="245">
        <f t="shared" si="43"/>
        <v>0</v>
      </c>
      <c r="Q271" s="258">
        <v>6</v>
      </c>
      <c r="R271" s="259" t="s">
        <v>473</v>
      </c>
      <c r="S271" s="244">
        <f t="shared" si="39"/>
        <v>1</v>
      </c>
      <c r="T271" s="22" t="s">
        <v>1371</v>
      </c>
      <c r="U271" s="245">
        <f t="shared" si="44"/>
        <v>1</v>
      </c>
      <c r="V271" s="258"/>
      <c r="W271" s="259"/>
      <c r="X271" s="244">
        <f t="shared" si="38"/>
        <v>0</v>
      </c>
      <c r="Y271" s="22"/>
      <c r="Z271" s="245">
        <f t="shared" si="45"/>
        <v>1</v>
      </c>
    </row>
    <row r="272" spans="1:26" ht="86.25" x14ac:dyDescent="0.25">
      <c r="A272" s="161"/>
      <c r="B272" s="161"/>
      <c r="C272" s="49" t="s">
        <v>1372</v>
      </c>
      <c r="D272" s="132" t="s">
        <v>1373</v>
      </c>
      <c r="E272" s="132" t="s">
        <v>1374</v>
      </c>
      <c r="F272" s="134">
        <v>40</v>
      </c>
      <c r="G272" s="12"/>
      <c r="H272" s="12"/>
      <c r="I272" s="244">
        <f t="shared" si="40"/>
        <v>0</v>
      </c>
      <c r="J272" s="132" t="s">
        <v>1342</v>
      </c>
      <c r="K272" s="245">
        <f t="shared" si="41"/>
        <v>0</v>
      </c>
      <c r="L272" s="134">
        <v>20</v>
      </c>
      <c r="M272" s="12">
        <v>20</v>
      </c>
      <c r="N272" s="244">
        <f t="shared" si="42"/>
        <v>1</v>
      </c>
      <c r="O272" s="22" t="s">
        <v>1375</v>
      </c>
      <c r="P272" s="245">
        <f t="shared" si="43"/>
        <v>0.5</v>
      </c>
      <c r="Q272" s="258">
        <v>20</v>
      </c>
      <c r="R272" s="259" t="s">
        <v>733</v>
      </c>
      <c r="S272" s="244">
        <f t="shared" si="39"/>
        <v>1</v>
      </c>
      <c r="T272" s="22" t="s">
        <v>1376</v>
      </c>
      <c r="U272" s="245">
        <f t="shared" si="44"/>
        <v>1</v>
      </c>
      <c r="V272" s="258"/>
      <c r="W272" s="259"/>
      <c r="X272" s="244">
        <f t="shared" si="38"/>
        <v>0</v>
      </c>
      <c r="Y272" s="22"/>
      <c r="Z272" s="245">
        <f t="shared" si="45"/>
        <v>1</v>
      </c>
    </row>
    <row r="273" spans="1:26" ht="143.25" x14ac:dyDescent="0.25">
      <c r="A273" s="161"/>
      <c r="B273" s="161"/>
      <c r="C273" s="49" t="s">
        <v>1377</v>
      </c>
      <c r="D273" s="132" t="s">
        <v>1378</v>
      </c>
      <c r="E273" s="132" t="s">
        <v>1379</v>
      </c>
      <c r="F273" s="134">
        <v>1</v>
      </c>
      <c r="G273" s="12"/>
      <c r="H273" s="12"/>
      <c r="I273" s="244">
        <f t="shared" si="40"/>
        <v>0</v>
      </c>
      <c r="J273" s="132" t="s">
        <v>1342</v>
      </c>
      <c r="K273" s="245">
        <f t="shared" si="41"/>
        <v>0</v>
      </c>
      <c r="L273" s="134">
        <v>1</v>
      </c>
      <c r="M273" s="12">
        <v>1</v>
      </c>
      <c r="N273" s="244">
        <f t="shared" si="42"/>
        <v>1</v>
      </c>
      <c r="O273" s="22" t="s">
        <v>1380</v>
      </c>
      <c r="P273" s="245">
        <f t="shared" si="43"/>
        <v>1</v>
      </c>
      <c r="Q273" s="258"/>
      <c r="R273" s="259"/>
      <c r="S273" s="244">
        <f t="shared" si="39"/>
        <v>0</v>
      </c>
      <c r="T273" s="22"/>
      <c r="U273" s="245">
        <f t="shared" si="44"/>
        <v>1</v>
      </c>
      <c r="V273" s="258"/>
      <c r="W273" s="259"/>
      <c r="X273" s="244">
        <f t="shared" si="38"/>
        <v>0</v>
      </c>
      <c r="Y273" s="22"/>
      <c r="Z273" s="245">
        <f t="shared" si="45"/>
        <v>1</v>
      </c>
    </row>
    <row r="274" spans="1:26" ht="100.5" x14ac:dyDescent="0.25">
      <c r="A274" s="260" t="s">
        <v>1381</v>
      </c>
      <c r="B274" s="161"/>
      <c r="C274" s="49" t="s">
        <v>1382</v>
      </c>
      <c r="D274" s="132" t="s">
        <v>1383</v>
      </c>
      <c r="E274" s="132" t="s">
        <v>1384</v>
      </c>
      <c r="F274" s="134">
        <v>3</v>
      </c>
      <c r="G274" s="12">
        <v>0</v>
      </c>
      <c r="H274" s="12">
        <v>0</v>
      </c>
      <c r="I274" s="244">
        <f t="shared" si="40"/>
        <v>0</v>
      </c>
      <c r="J274" s="132" t="s">
        <v>1342</v>
      </c>
      <c r="K274" s="245">
        <f t="shared" si="41"/>
        <v>0</v>
      </c>
      <c r="L274" s="134">
        <v>1</v>
      </c>
      <c r="M274" s="12">
        <v>1</v>
      </c>
      <c r="N274" s="244">
        <f t="shared" si="42"/>
        <v>1</v>
      </c>
      <c r="O274" s="22" t="s">
        <v>1385</v>
      </c>
      <c r="P274" s="245">
        <f t="shared" si="43"/>
        <v>0.33333333333333331</v>
      </c>
      <c r="Q274" s="258">
        <v>1</v>
      </c>
      <c r="R274" s="259" t="s">
        <v>147</v>
      </c>
      <c r="S274" s="244">
        <f t="shared" si="39"/>
        <v>1</v>
      </c>
      <c r="T274" s="22" t="s">
        <v>1386</v>
      </c>
      <c r="U274" s="245">
        <f t="shared" si="44"/>
        <v>0.66666666666666663</v>
      </c>
      <c r="V274" s="258"/>
      <c r="W274" s="259"/>
      <c r="X274" s="244">
        <f t="shared" si="38"/>
        <v>0</v>
      </c>
      <c r="Y274" s="22"/>
      <c r="Z274" s="245">
        <f t="shared" si="45"/>
        <v>0.66666666666666663</v>
      </c>
    </row>
    <row r="275" spans="1:26" ht="157.5" x14ac:dyDescent="0.25">
      <c r="A275" s="260"/>
      <c r="B275" s="161"/>
      <c r="C275" s="49" t="s">
        <v>1387</v>
      </c>
      <c r="D275" s="132" t="s">
        <v>1065</v>
      </c>
      <c r="E275" s="132" t="s">
        <v>1122</v>
      </c>
      <c r="F275" s="134">
        <v>30</v>
      </c>
      <c r="G275" s="12"/>
      <c r="H275" s="12"/>
      <c r="I275" s="244">
        <f t="shared" si="40"/>
        <v>0</v>
      </c>
      <c r="J275" s="132"/>
      <c r="K275" s="245">
        <f t="shared" si="41"/>
        <v>0</v>
      </c>
      <c r="L275" s="134">
        <v>7</v>
      </c>
      <c r="M275" s="12">
        <v>7</v>
      </c>
      <c r="N275" s="244">
        <f t="shared" si="42"/>
        <v>1</v>
      </c>
      <c r="O275" s="22" t="s">
        <v>1388</v>
      </c>
      <c r="P275" s="245">
        <f t="shared" si="43"/>
        <v>0.23333333333333334</v>
      </c>
      <c r="Q275" s="134">
        <v>18</v>
      </c>
      <c r="R275" s="261" t="s">
        <v>1229</v>
      </c>
      <c r="S275" s="244">
        <f t="shared" si="39"/>
        <v>1</v>
      </c>
      <c r="T275" s="22" t="s">
        <v>1389</v>
      </c>
      <c r="U275" s="245">
        <f t="shared" si="44"/>
        <v>0.83333333333333337</v>
      </c>
      <c r="V275" s="258">
        <v>3</v>
      </c>
      <c r="W275" s="258">
        <v>3</v>
      </c>
      <c r="X275" s="244">
        <f t="shared" si="38"/>
        <v>1</v>
      </c>
      <c r="Y275" s="22" t="s">
        <v>1390</v>
      </c>
      <c r="Z275" s="245">
        <f t="shared" si="45"/>
        <v>0.93333333333333335</v>
      </c>
    </row>
    <row r="276" spans="1:26" ht="242.25" x14ac:dyDescent="0.25">
      <c r="A276" s="260"/>
      <c r="B276" s="161"/>
      <c r="C276" s="49" t="s">
        <v>1391</v>
      </c>
      <c r="D276" s="132" t="s">
        <v>1071</v>
      </c>
      <c r="E276" s="132" t="s">
        <v>1101</v>
      </c>
      <c r="F276" s="134" t="s">
        <v>241</v>
      </c>
      <c r="G276" s="12">
        <v>18</v>
      </c>
      <c r="H276" s="12">
        <v>18</v>
      </c>
      <c r="I276" s="244">
        <f t="shared" si="40"/>
        <v>1</v>
      </c>
      <c r="J276" s="132" t="s">
        <v>1392</v>
      </c>
      <c r="K276" s="245">
        <f t="shared" si="41"/>
        <v>1</v>
      </c>
      <c r="L276" s="134">
        <v>4</v>
      </c>
      <c r="M276" s="12">
        <v>4</v>
      </c>
      <c r="N276" s="244">
        <f t="shared" si="42"/>
        <v>1</v>
      </c>
      <c r="O276" s="15" t="s">
        <v>1393</v>
      </c>
      <c r="P276" s="245">
        <f t="shared" si="43"/>
        <v>1</v>
      </c>
      <c r="Q276" s="134">
        <v>13</v>
      </c>
      <c r="R276" s="261" t="s">
        <v>1164</v>
      </c>
      <c r="S276" s="244">
        <f t="shared" si="39"/>
        <v>1</v>
      </c>
      <c r="T276" s="15" t="s">
        <v>1394</v>
      </c>
      <c r="U276" s="245">
        <f t="shared" si="44"/>
        <v>1</v>
      </c>
      <c r="V276" s="134">
        <v>6</v>
      </c>
      <c r="W276" s="134">
        <v>6</v>
      </c>
      <c r="X276" s="244">
        <f t="shared" ref="X276:X290" si="46">IFERROR((V276/W276),0)</f>
        <v>1</v>
      </c>
      <c r="Y276" s="15" t="s">
        <v>1395</v>
      </c>
      <c r="Z276" s="245">
        <f t="shared" si="45"/>
        <v>1</v>
      </c>
    </row>
    <row r="277" spans="1:26" ht="409.5" x14ac:dyDescent="0.25">
      <c r="A277" s="161" t="s">
        <v>1396</v>
      </c>
      <c r="B277" s="161" t="s">
        <v>1397</v>
      </c>
      <c r="C277" s="49" t="s">
        <v>1398</v>
      </c>
      <c r="D277" s="132" t="s">
        <v>1071</v>
      </c>
      <c r="E277" s="49" t="s">
        <v>1399</v>
      </c>
      <c r="F277" s="132">
        <v>4</v>
      </c>
      <c r="G277" s="12">
        <v>3</v>
      </c>
      <c r="H277" s="12">
        <v>3</v>
      </c>
      <c r="I277" s="244">
        <f t="shared" si="40"/>
        <v>1</v>
      </c>
      <c r="J277" s="49" t="s">
        <v>1400</v>
      </c>
      <c r="K277" s="245">
        <f t="shared" si="41"/>
        <v>0.75</v>
      </c>
      <c r="L277" s="134"/>
      <c r="M277" s="12"/>
      <c r="N277" s="244">
        <f t="shared" si="42"/>
        <v>0</v>
      </c>
      <c r="O277" s="22"/>
      <c r="P277" s="245">
        <f t="shared" si="43"/>
        <v>0.75</v>
      </c>
      <c r="Q277" s="258">
        <v>1</v>
      </c>
      <c r="R277" s="259" t="s">
        <v>147</v>
      </c>
      <c r="S277" s="244">
        <f t="shared" si="39"/>
        <v>1</v>
      </c>
      <c r="T277" s="246" t="s">
        <v>1401</v>
      </c>
      <c r="U277" s="245">
        <f t="shared" si="44"/>
        <v>1</v>
      </c>
      <c r="V277" s="258"/>
      <c r="W277" s="259"/>
      <c r="X277" s="244">
        <f t="shared" si="46"/>
        <v>0</v>
      </c>
      <c r="Y277" s="22"/>
      <c r="Z277" s="245">
        <f t="shared" si="45"/>
        <v>1</v>
      </c>
    </row>
    <row r="278" spans="1:26" ht="409.5" x14ac:dyDescent="0.25">
      <c r="A278" s="161"/>
      <c r="B278" s="161"/>
      <c r="C278" s="49" t="s">
        <v>1402</v>
      </c>
      <c r="D278" s="132" t="s">
        <v>1403</v>
      </c>
      <c r="E278" s="49" t="s">
        <v>1404</v>
      </c>
      <c r="F278" s="132">
        <v>3</v>
      </c>
      <c r="G278" s="12">
        <v>3</v>
      </c>
      <c r="H278" s="12">
        <v>3</v>
      </c>
      <c r="I278" s="244">
        <f t="shared" si="40"/>
        <v>1</v>
      </c>
      <c r="J278" s="51" t="s">
        <v>1405</v>
      </c>
      <c r="K278" s="245">
        <f t="shared" si="41"/>
        <v>1</v>
      </c>
      <c r="L278" s="134"/>
      <c r="M278" s="12"/>
      <c r="N278" s="244">
        <f t="shared" si="42"/>
        <v>0</v>
      </c>
      <c r="O278" s="15"/>
      <c r="P278" s="245">
        <f t="shared" si="43"/>
        <v>1</v>
      </c>
      <c r="Q278" s="258"/>
      <c r="R278" s="259"/>
      <c r="S278" s="244">
        <f t="shared" si="39"/>
        <v>0</v>
      </c>
      <c r="T278" s="22"/>
      <c r="U278" s="245">
        <f t="shared" si="44"/>
        <v>1</v>
      </c>
      <c r="V278" s="258"/>
      <c r="W278" s="259"/>
      <c r="X278" s="244">
        <f t="shared" si="46"/>
        <v>0</v>
      </c>
      <c r="Y278" s="22"/>
      <c r="Z278" s="245">
        <f t="shared" si="45"/>
        <v>1</v>
      </c>
    </row>
    <row r="279" spans="1:26" ht="99.75" x14ac:dyDescent="0.25">
      <c r="A279" s="161"/>
      <c r="B279" s="219" t="s">
        <v>1406</v>
      </c>
      <c r="C279" s="49" t="s">
        <v>1407</v>
      </c>
      <c r="D279" s="132" t="s">
        <v>1408</v>
      </c>
      <c r="E279" s="132" t="s">
        <v>1409</v>
      </c>
      <c r="F279" s="132">
        <v>1</v>
      </c>
      <c r="G279" s="12"/>
      <c r="H279" s="12"/>
      <c r="I279" s="244">
        <f t="shared" si="40"/>
        <v>0</v>
      </c>
      <c r="J279" s="132"/>
      <c r="K279" s="245">
        <f t="shared" si="41"/>
        <v>0</v>
      </c>
      <c r="L279" s="134"/>
      <c r="M279" s="12"/>
      <c r="N279" s="244">
        <f t="shared" si="42"/>
        <v>0</v>
      </c>
      <c r="O279" s="22"/>
      <c r="P279" s="245">
        <f t="shared" si="43"/>
        <v>0</v>
      </c>
      <c r="Q279" s="258"/>
      <c r="R279" s="259"/>
      <c r="S279" s="244">
        <f t="shared" si="39"/>
        <v>0</v>
      </c>
      <c r="T279" s="22"/>
      <c r="U279" s="245">
        <f t="shared" si="44"/>
        <v>0</v>
      </c>
      <c r="V279" s="258">
        <v>1</v>
      </c>
      <c r="W279" s="259" t="s">
        <v>147</v>
      </c>
      <c r="X279" s="244">
        <f t="shared" si="46"/>
        <v>1</v>
      </c>
      <c r="Y279" s="49" t="s">
        <v>1410</v>
      </c>
      <c r="Z279" s="245">
        <f t="shared" si="45"/>
        <v>1</v>
      </c>
    </row>
    <row r="280" spans="1:26" ht="185.25" x14ac:dyDescent="0.25">
      <c r="A280" s="161"/>
      <c r="B280" s="219"/>
      <c r="C280" s="262" t="s">
        <v>1411</v>
      </c>
      <c r="D280" s="132" t="s">
        <v>1412</v>
      </c>
      <c r="E280" s="49" t="s">
        <v>1413</v>
      </c>
      <c r="F280" s="132" t="s">
        <v>241</v>
      </c>
      <c r="G280" s="12">
        <v>114</v>
      </c>
      <c r="H280" s="12">
        <v>114</v>
      </c>
      <c r="I280" s="244">
        <f t="shared" si="40"/>
        <v>1</v>
      </c>
      <c r="J280" s="49" t="s">
        <v>1414</v>
      </c>
      <c r="K280" s="245">
        <f t="shared" si="41"/>
        <v>1</v>
      </c>
      <c r="L280" s="134">
        <v>85</v>
      </c>
      <c r="M280" s="12">
        <v>85</v>
      </c>
      <c r="N280" s="244">
        <f t="shared" si="42"/>
        <v>1</v>
      </c>
      <c r="O280" s="49" t="s">
        <v>1415</v>
      </c>
      <c r="P280" s="245">
        <f t="shared" si="43"/>
        <v>1</v>
      </c>
      <c r="Q280" s="258">
        <v>59</v>
      </c>
      <c r="R280" s="259" t="s">
        <v>1416</v>
      </c>
      <c r="S280" s="244">
        <f t="shared" si="39"/>
        <v>1</v>
      </c>
      <c r="T280" s="49" t="s">
        <v>1417</v>
      </c>
      <c r="U280" s="245">
        <f t="shared" si="44"/>
        <v>1</v>
      </c>
      <c r="V280" s="258">
        <v>50</v>
      </c>
      <c r="W280" s="259" t="s">
        <v>1418</v>
      </c>
      <c r="X280" s="244">
        <f t="shared" si="46"/>
        <v>1</v>
      </c>
      <c r="Y280" s="49" t="s">
        <v>1417</v>
      </c>
      <c r="Z280" s="245">
        <f t="shared" si="45"/>
        <v>1</v>
      </c>
    </row>
    <row r="281" spans="1:26" ht="409.5" x14ac:dyDescent="0.25">
      <c r="A281" s="161"/>
      <c r="B281" s="219" t="s">
        <v>1419</v>
      </c>
      <c r="C281" s="262" t="s">
        <v>1420</v>
      </c>
      <c r="D281" s="132" t="s">
        <v>1421</v>
      </c>
      <c r="E281" s="49" t="s">
        <v>1422</v>
      </c>
      <c r="F281" s="132">
        <v>3</v>
      </c>
      <c r="G281" s="12">
        <v>3</v>
      </c>
      <c r="H281" s="12">
        <v>3</v>
      </c>
      <c r="I281" s="244">
        <f t="shared" si="40"/>
        <v>1</v>
      </c>
      <c r="J281" s="49" t="s">
        <v>1405</v>
      </c>
      <c r="K281" s="245">
        <f t="shared" si="41"/>
        <v>1</v>
      </c>
      <c r="L281" s="134"/>
      <c r="M281" s="12"/>
      <c r="N281" s="244">
        <f t="shared" si="42"/>
        <v>0</v>
      </c>
      <c r="O281" s="15"/>
      <c r="P281" s="245">
        <f t="shared" si="43"/>
        <v>1</v>
      </c>
      <c r="Q281" s="258"/>
      <c r="R281" s="259"/>
      <c r="S281" s="244">
        <f t="shared" si="39"/>
        <v>0</v>
      </c>
      <c r="T281" s="22"/>
      <c r="U281" s="245">
        <f t="shared" si="44"/>
        <v>1</v>
      </c>
      <c r="V281" s="258"/>
      <c r="W281" s="259"/>
      <c r="X281" s="244">
        <f t="shared" si="46"/>
        <v>0</v>
      </c>
      <c r="Y281" s="22"/>
      <c r="Z281" s="245">
        <f t="shared" si="45"/>
        <v>1</v>
      </c>
    </row>
    <row r="282" spans="1:26" ht="270.75" x14ac:dyDescent="0.25">
      <c r="A282" s="161"/>
      <c r="B282" s="219"/>
      <c r="C282" s="262" t="s">
        <v>1423</v>
      </c>
      <c r="D282" s="132" t="s">
        <v>1424</v>
      </c>
      <c r="E282" s="49" t="s">
        <v>1425</v>
      </c>
      <c r="F282" s="132">
        <v>52</v>
      </c>
      <c r="G282" s="12">
        <v>13</v>
      </c>
      <c r="H282" s="12">
        <v>13</v>
      </c>
      <c r="I282" s="244">
        <f t="shared" si="40"/>
        <v>1</v>
      </c>
      <c r="J282" s="49" t="s">
        <v>1426</v>
      </c>
      <c r="K282" s="245">
        <f t="shared" si="41"/>
        <v>0.25</v>
      </c>
      <c r="L282" s="134">
        <v>13</v>
      </c>
      <c r="M282" s="12">
        <v>13</v>
      </c>
      <c r="N282" s="244">
        <f t="shared" si="42"/>
        <v>1</v>
      </c>
      <c r="O282" s="49" t="s">
        <v>1427</v>
      </c>
      <c r="P282" s="245">
        <f t="shared" si="43"/>
        <v>0.5</v>
      </c>
      <c r="Q282" s="258">
        <v>13</v>
      </c>
      <c r="R282" s="259" t="s">
        <v>1164</v>
      </c>
      <c r="S282" s="244">
        <f t="shared" si="39"/>
        <v>1</v>
      </c>
      <c r="T282" s="49" t="s">
        <v>1428</v>
      </c>
      <c r="U282" s="245">
        <f t="shared" si="44"/>
        <v>0.75</v>
      </c>
      <c r="V282" s="258">
        <v>13</v>
      </c>
      <c r="W282" s="259" t="s">
        <v>1164</v>
      </c>
      <c r="X282" s="244">
        <f t="shared" si="46"/>
        <v>1</v>
      </c>
      <c r="Y282" s="49" t="s">
        <v>1429</v>
      </c>
      <c r="Z282" s="245">
        <f t="shared" si="45"/>
        <v>1</v>
      </c>
    </row>
    <row r="283" spans="1:26" ht="228" x14ac:dyDescent="0.25">
      <c r="A283" s="161" t="s">
        <v>1430</v>
      </c>
      <c r="B283" s="161" t="s">
        <v>1431</v>
      </c>
      <c r="C283" s="49" t="s">
        <v>1432</v>
      </c>
      <c r="D283" s="132" t="s">
        <v>1433</v>
      </c>
      <c r="E283" s="132" t="s">
        <v>1434</v>
      </c>
      <c r="F283" s="134" t="s">
        <v>241</v>
      </c>
      <c r="G283" s="12">
        <v>11009</v>
      </c>
      <c r="H283" s="12">
        <v>11009</v>
      </c>
      <c r="I283" s="244">
        <f t="shared" si="40"/>
        <v>1</v>
      </c>
      <c r="J283" s="132" t="s">
        <v>1435</v>
      </c>
      <c r="K283" s="245">
        <f t="shared" si="41"/>
        <v>1</v>
      </c>
      <c r="L283" s="134">
        <v>12836</v>
      </c>
      <c r="M283" s="12">
        <v>12836</v>
      </c>
      <c r="N283" s="244">
        <f t="shared" si="42"/>
        <v>1</v>
      </c>
      <c r="O283" s="22" t="s">
        <v>1436</v>
      </c>
      <c r="P283" s="245">
        <f>IFERROR(IF(F283="Según demanda",(L283+G283)/(H283+M283),(L283+G283)/F283),0)</f>
        <v>1</v>
      </c>
      <c r="Q283" s="134">
        <v>5295</v>
      </c>
      <c r="R283" s="134">
        <v>5295</v>
      </c>
      <c r="S283" s="244">
        <f t="shared" si="39"/>
        <v>1</v>
      </c>
      <c r="T283" s="22" t="s">
        <v>1437</v>
      </c>
      <c r="U283" s="245">
        <f>IFERROR(IF(F283="Según demanda",(Q283+L283+G283)/(H283+M283+R283),(Q283+L283+G283)/F283),0)</f>
        <v>1</v>
      </c>
      <c r="V283" s="6">
        <v>5652</v>
      </c>
      <c r="W283" s="6">
        <v>5652</v>
      </c>
      <c r="X283" s="244">
        <f t="shared" si="46"/>
        <v>1</v>
      </c>
      <c r="Y283" s="72" t="s">
        <v>1438</v>
      </c>
      <c r="Z283" s="245">
        <f>IFERROR(IF(F283="Según demanda",(V283+Q283+L283+G283)/(H283+M283+R283+W283),(V283+Q283+L283+G283)/F283),0)</f>
        <v>1</v>
      </c>
    </row>
    <row r="284" spans="1:26" ht="409.6" x14ac:dyDescent="0.25">
      <c r="A284" s="161"/>
      <c r="B284" s="161"/>
      <c r="C284" s="49" t="s">
        <v>1439</v>
      </c>
      <c r="D284" s="132" t="s">
        <v>1440</v>
      </c>
      <c r="E284" s="132" t="s">
        <v>1441</v>
      </c>
      <c r="F284" s="134" t="s">
        <v>241</v>
      </c>
      <c r="G284" s="12">
        <v>16</v>
      </c>
      <c r="H284" s="12">
        <v>16</v>
      </c>
      <c r="I284" s="244">
        <f t="shared" si="40"/>
        <v>1</v>
      </c>
      <c r="J284" s="132" t="s">
        <v>1442</v>
      </c>
      <c r="K284" s="245">
        <f t="shared" si="41"/>
        <v>1</v>
      </c>
      <c r="L284" s="134">
        <v>16</v>
      </c>
      <c r="M284" s="12">
        <v>16</v>
      </c>
      <c r="N284" s="244">
        <f t="shared" si="42"/>
        <v>1</v>
      </c>
      <c r="O284" s="22" t="s">
        <v>1443</v>
      </c>
      <c r="P284" s="245">
        <f t="shared" si="43"/>
        <v>1</v>
      </c>
      <c r="Q284" s="134">
        <v>9</v>
      </c>
      <c r="R284" s="261" t="s">
        <v>430</v>
      </c>
      <c r="S284" s="244">
        <f t="shared" si="39"/>
        <v>1</v>
      </c>
      <c r="T284" s="22" t="s">
        <v>1444</v>
      </c>
      <c r="U284" s="245">
        <f t="shared" si="44"/>
        <v>1</v>
      </c>
      <c r="V284" s="6">
        <v>12</v>
      </c>
      <c r="W284" s="73" t="s">
        <v>751</v>
      </c>
      <c r="X284" s="244">
        <f t="shared" si="46"/>
        <v>1</v>
      </c>
      <c r="Y284" s="72" t="s">
        <v>1445</v>
      </c>
      <c r="Z284" s="245">
        <f t="shared" si="45"/>
        <v>1</v>
      </c>
    </row>
    <row r="285" spans="1:26" ht="257.25" x14ac:dyDescent="0.25">
      <c r="A285" s="161"/>
      <c r="B285" s="161"/>
      <c r="C285" s="49" t="s">
        <v>1446</v>
      </c>
      <c r="D285" s="132" t="s">
        <v>1447</v>
      </c>
      <c r="E285" s="132" t="s">
        <v>1448</v>
      </c>
      <c r="F285" s="134" t="s">
        <v>241</v>
      </c>
      <c r="G285" s="12">
        <v>8</v>
      </c>
      <c r="H285" s="12">
        <v>8</v>
      </c>
      <c r="I285" s="244">
        <f t="shared" si="40"/>
        <v>1</v>
      </c>
      <c r="J285" s="49" t="s">
        <v>1449</v>
      </c>
      <c r="K285" s="245">
        <f t="shared" si="41"/>
        <v>1</v>
      </c>
      <c r="L285" s="134">
        <v>8</v>
      </c>
      <c r="M285" s="12">
        <v>8</v>
      </c>
      <c r="N285" s="244">
        <f t="shared" si="42"/>
        <v>1</v>
      </c>
      <c r="O285" s="22" t="s">
        <v>1450</v>
      </c>
      <c r="P285" s="245">
        <f t="shared" si="43"/>
        <v>1</v>
      </c>
      <c r="Q285" s="134">
        <v>0</v>
      </c>
      <c r="R285" s="261" t="s">
        <v>94</v>
      </c>
      <c r="S285" s="244">
        <f t="shared" si="39"/>
        <v>0</v>
      </c>
      <c r="T285" s="15" t="s">
        <v>1451</v>
      </c>
      <c r="U285" s="245">
        <f t="shared" si="44"/>
        <v>1</v>
      </c>
      <c r="V285" s="6">
        <v>0</v>
      </c>
      <c r="W285" s="73" t="s">
        <v>94</v>
      </c>
      <c r="X285" s="244">
        <f t="shared" si="46"/>
        <v>0</v>
      </c>
      <c r="Y285" s="72"/>
      <c r="Z285" s="245">
        <f t="shared" si="45"/>
        <v>1</v>
      </c>
    </row>
    <row r="286" spans="1:26" ht="371.25" x14ac:dyDescent="0.25">
      <c r="A286" s="161"/>
      <c r="B286" s="161"/>
      <c r="C286" s="49" t="s">
        <v>1452</v>
      </c>
      <c r="D286" s="132" t="s">
        <v>1453</v>
      </c>
      <c r="E286" s="132" t="s">
        <v>1454</v>
      </c>
      <c r="F286" s="134" t="s">
        <v>241</v>
      </c>
      <c r="G286" s="12">
        <v>2</v>
      </c>
      <c r="H286" s="12">
        <v>2</v>
      </c>
      <c r="I286" s="244">
        <f t="shared" si="40"/>
        <v>1</v>
      </c>
      <c r="J286" s="132" t="s">
        <v>1455</v>
      </c>
      <c r="K286" s="245">
        <f t="shared" si="41"/>
        <v>1</v>
      </c>
      <c r="L286" s="134">
        <v>7</v>
      </c>
      <c r="M286" s="12">
        <v>7</v>
      </c>
      <c r="N286" s="244">
        <f t="shared" si="42"/>
        <v>1</v>
      </c>
      <c r="O286" s="22" t="s">
        <v>1456</v>
      </c>
      <c r="P286" s="245">
        <f t="shared" si="43"/>
        <v>1</v>
      </c>
      <c r="Q286" s="134">
        <v>3</v>
      </c>
      <c r="R286" s="261" t="s">
        <v>244</v>
      </c>
      <c r="S286" s="244">
        <f t="shared" si="39"/>
        <v>1</v>
      </c>
      <c r="T286" s="22" t="s">
        <v>1457</v>
      </c>
      <c r="U286" s="245">
        <f t="shared" si="44"/>
        <v>1</v>
      </c>
      <c r="V286" s="6">
        <v>4</v>
      </c>
      <c r="W286" s="73" t="s">
        <v>445</v>
      </c>
      <c r="X286" s="244">
        <f t="shared" si="46"/>
        <v>1</v>
      </c>
      <c r="Y286" s="72" t="s">
        <v>1458</v>
      </c>
      <c r="Z286" s="245">
        <f t="shared" si="45"/>
        <v>1</v>
      </c>
    </row>
    <row r="287" spans="1:26" ht="300" x14ac:dyDescent="0.25">
      <c r="A287" s="161"/>
      <c r="B287" s="161"/>
      <c r="C287" s="49" t="s">
        <v>1459</v>
      </c>
      <c r="D287" s="132" t="s">
        <v>1460</v>
      </c>
      <c r="E287" s="132" t="s">
        <v>1461</v>
      </c>
      <c r="F287" s="134" t="s">
        <v>241</v>
      </c>
      <c r="G287" s="12">
        <v>4200</v>
      </c>
      <c r="H287" s="12">
        <v>4200</v>
      </c>
      <c r="I287" s="244">
        <f t="shared" si="40"/>
        <v>1</v>
      </c>
      <c r="J287" s="132" t="s">
        <v>1462</v>
      </c>
      <c r="K287" s="245">
        <f t="shared" si="41"/>
        <v>1</v>
      </c>
      <c r="L287" s="134">
        <v>3741</v>
      </c>
      <c r="M287" s="134">
        <v>3741</v>
      </c>
      <c r="N287" s="244">
        <f t="shared" si="42"/>
        <v>1</v>
      </c>
      <c r="O287" s="22" t="s">
        <v>1463</v>
      </c>
      <c r="P287" s="245">
        <f t="shared" si="43"/>
        <v>1</v>
      </c>
      <c r="Q287" s="134">
        <v>2400</v>
      </c>
      <c r="R287" s="261" t="s">
        <v>1464</v>
      </c>
      <c r="S287" s="244">
        <f t="shared" si="39"/>
        <v>1</v>
      </c>
      <c r="T287" s="22" t="s">
        <v>1465</v>
      </c>
      <c r="U287" s="245">
        <f t="shared" si="44"/>
        <v>1</v>
      </c>
      <c r="V287" s="73" t="s">
        <v>1466</v>
      </c>
      <c r="W287" s="73" t="s">
        <v>1466</v>
      </c>
      <c r="X287" s="244">
        <f t="shared" si="46"/>
        <v>1</v>
      </c>
      <c r="Y287" s="72" t="s">
        <v>1467</v>
      </c>
      <c r="Z287" s="245">
        <f t="shared" si="45"/>
        <v>1</v>
      </c>
    </row>
    <row r="288" spans="1:26" ht="157.5" x14ac:dyDescent="0.25">
      <c r="A288" s="159" t="s">
        <v>1468</v>
      </c>
      <c r="B288" s="159" t="s">
        <v>1469</v>
      </c>
      <c r="C288" s="49" t="s">
        <v>1470</v>
      </c>
      <c r="D288" s="132" t="s">
        <v>1065</v>
      </c>
      <c r="E288" s="132" t="s">
        <v>1471</v>
      </c>
      <c r="F288" s="263" t="s">
        <v>241</v>
      </c>
      <c r="G288" s="19">
        <v>600</v>
      </c>
      <c r="H288" s="45">
        <v>600</v>
      </c>
      <c r="I288" s="244">
        <f t="shared" si="40"/>
        <v>1</v>
      </c>
      <c r="J288" s="72" t="s">
        <v>1472</v>
      </c>
      <c r="K288" s="245">
        <f t="shared" si="41"/>
        <v>1</v>
      </c>
      <c r="L288" s="263">
        <v>750</v>
      </c>
      <c r="M288" s="19">
        <v>750</v>
      </c>
      <c r="N288" s="244">
        <f t="shared" si="42"/>
        <v>1</v>
      </c>
      <c r="O288" s="72" t="s">
        <v>1472</v>
      </c>
      <c r="P288" s="245">
        <f t="shared" si="43"/>
        <v>1</v>
      </c>
      <c r="Q288" s="263">
        <v>750</v>
      </c>
      <c r="R288" s="19">
        <v>750</v>
      </c>
      <c r="S288" s="244">
        <f t="shared" si="39"/>
        <v>1</v>
      </c>
      <c r="T288" s="72" t="s">
        <v>1472</v>
      </c>
      <c r="U288" s="245">
        <f t="shared" si="44"/>
        <v>1</v>
      </c>
      <c r="V288" s="6">
        <v>625</v>
      </c>
      <c r="W288" s="45">
        <v>625</v>
      </c>
      <c r="X288" s="244">
        <f t="shared" si="46"/>
        <v>1</v>
      </c>
      <c r="Y288" s="72" t="s">
        <v>1472</v>
      </c>
      <c r="Z288" s="245">
        <f t="shared" si="45"/>
        <v>1</v>
      </c>
    </row>
    <row r="289" spans="1:26" ht="213.75" x14ac:dyDescent="0.25">
      <c r="A289" s="159"/>
      <c r="B289" s="159"/>
      <c r="C289" s="49" t="s">
        <v>1473</v>
      </c>
      <c r="D289" s="132" t="s">
        <v>1474</v>
      </c>
      <c r="E289" s="132" t="s">
        <v>1475</v>
      </c>
      <c r="F289" s="132">
        <v>1896</v>
      </c>
      <c r="G289" s="132">
        <v>316</v>
      </c>
      <c r="H289" s="45">
        <v>348</v>
      </c>
      <c r="I289" s="244">
        <f t="shared" si="40"/>
        <v>0.90804597701149425</v>
      </c>
      <c r="J289" s="136" t="s">
        <v>1476</v>
      </c>
      <c r="K289" s="245">
        <f t="shared" si="41"/>
        <v>0.16666666666666666</v>
      </c>
      <c r="L289" s="19">
        <v>382</v>
      </c>
      <c r="M289" s="19">
        <v>425</v>
      </c>
      <c r="N289" s="244">
        <f t="shared" si="42"/>
        <v>0.89882352941176469</v>
      </c>
      <c r="O289" s="7" t="s">
        <v>1477</v>
      </c>
      <c r="P289" s="245">
        <f t="shared" si="43"/>
        <v>0.36814345991561181</v>
      </c>
      <c r="Q289" s="264">
        <v>382</v>
      </c>
      <c r="R289" s="264">
        <v>423</v>
      </c>
      <c r="S289" s="244">
        <f t="shared" si="39"/>
        <v>0.90307328605200943</v>
      </c>
      <c r="T289" s="72" t="s">
        <v>1478</v>
      </c>
      <c r="U289" s="245">
        <f t="shared" si="44"/>
        <v>0.569620253164557</v>
      </c>
      <c r="V289" s="6">
        <v>435</v>
      </c>
      <c r="W289" s="45">
        <v>435</v>
      </c>
      <c r="X289" s="244">
        <f t="shared" si="46"/>
        <v>1</v>
      </c>
      <c r="Y289" s="72" t="s">
        <v>1478</v>
      </c>
      <c r="Z289" s="245">
        <f t="shared" si="45"/>
        <v>0.79905063291139244</v>
      </c>
    </row>
    <row r="290" spans="1:26" ht="85.5" x14ac:dyDescent="0.25">
      <c r="A290" s="159"/>
      <c r="B290" s="159"/>
      <c r="C290" s="49" t="s">
        <v>1479</v>
      </c>
      <c r="D290" s="132" t="s">
        <v>1480</v>
      </c>
      <c r="E290" s="132" t="s">
        <v>1481</v>
      </c>
      <c r="F290" s="6">
        <v>1</v>
      </c>
      <c r="G290" s="45">
        <v>1</v>
      </c>
      <c r="H290" s="45">
        <v>1</v>
      </c>
      <c r="I290" s="244">
        <f t="shared" si="40"/>
        <v>1</v>
      </c>
      <c r="J290" s="136" t="s">
        <v>1482</v>
      </c>
      <c r="K290" s="245">
        <f t="shared" si="41"/>
        <v>1</v>
      </c>
      <c r="L290" s="6"/>
      <c r="M290" s="45"/>
      <c r="N290" s="244">
        <f t="shared" si="42"/>
        <v>0</v>
      </c>
      <c r="O290" s="136"/>
      <c r="P290" s="245">
        <f t="shared" si="43"/>
        <v>1</v>
      </c>
      <c r="Q290" s="6"/>
      <c r="R290" s="73"/>
      <c r="S290" s="244">
        <f t="shared" si="39"/>
        <v>0</v>
      </c>
      <c r="T290" s="136"/>
      <c r="U290" s="245">
        <f t="shared" si="44"/>
        <v>1</v>
      </c>
      <c r="V290" s="79"/>
      <c r="W290" s="71"/>
      <c r="X290" s="244">
        <f t="shared" si="46"/>
        <v>0</v>
      </c>
      <c r="Y290" s="72"/>
      <c r="Z290" s="245">
        <f t="shared" si="45"/>
        <v>1</v>
      </c>
    </row>
  </sheetData>
  <protectedRanges>
    <protectedRange sqref="B133:B134" name="Rango1_5_2_2_6"/>
    <protectedRange sqref="C133:C134" name="Rango1_5_2_3_6"/>
    <protectedRange sqref="B136:C136" name="Rango1_5_2_4_7"/>
    <protectedRange sqref="B137:C137" name="Rango1_5_2_5_7"/>
    <protectedRange sqref="B138:C138" name="Rango1_5_2_6_7"/>
    <protectedRange sqref="B139:C140" name="Rango1_5_2_7_7"/>
    <protectedRange sqref="B141:C142" name="Rango1_5_2_8_7"/>
    <protectedRange sqref="C121:C132" name="Rango1_1_2_6_1"/>
    <protectedRange sqref="B121:B132" name="Rango1_2_2_6_1"/>
    <protectedRange sqref="C145:C164" name="Rango1_1_1_2"/>
    <protectedRange sqref="B145:B160" name="Rango1_2_1_2"/>
    <protectedRange sqref="D145" name="Rango1_1_1"/>
    <protectedRange sqref="C277" name="Rango1_4"/>
    <protectedRange sqref="C278" name="Rango1_4_1"/>
    <protectedRange sqref="D272" name="Rango1_1"/>
    <protectedRange sqref="C265:D265 D269" name="Rango1_2"/>
    <protectedRange sqref="C263:C264" name="Rango1_1_1_1_1"/>
    <protectedRange sqref="C272" name="Rango1_12"/>
    <protectedRange sqref="C273" name="Rango1_13"/>
    <protectedRange sqref="C280" name="Rango1_5_1"/>
    <protectedRange sqref="C281" name="Rango1_1_1_1_2"/>
    <protectedRange sqref="C282" name="Rango1_1_1_1_3"/>
    <protectedRange sqref="E272" name="Rango1_1_4"/>
    <protectedRange sqref="C251:C253" name="Rango1_2_3_6"/>
    <protectedRange sqref="C255" name="Rango1_9_2"/>
    <protectedRange sqref="C237" name="Rango1_1_1_3_1"/>
    <protectedRange sqref="F288" name="Rango1_1_4_6_1_1"/>
    <protectedRange sqref="L288" name="Rango1_1_4_6_3_1"/>
    <protectedRange sqref="Q288" name="Rango1_1_4_6_4_1"/>
    <protectedRange sqref="B278" name="Rango1_2_4_2_1"/>
    <protectedRange sqref="B279" name="Rango1_10_1"/>
    <protectedRange sqref="B281" name="Rango1_2_4_2_3"/>
  </protectedRanges>
  <mergeCells count="352">
    <mergeCell ref="A277:A282"/>
    <mergeCell ref="B277:B278"/>
    <mergeCell ref="B279:B280"/>
    <mergeCell ref="B281:B282"/>
    <mergeCell ref="A283:A287"/>
    <mergeCell ref="B283:B287"/>
    <mergeCell ref="A288:A290"/>
    <mergeCell ref="B288:B290"/>
    <mergeCell ref="A254:A260"/>
    <mergeCell ref="B254:B260"/>
    <mergeCell ref="A261:A262"/>
    <mergeCell ref="B261:B262"/>
    <mergeCell ref="A263:A264"/>
    <mergeCell ref="B263:B264"/>
    <mergeCell ref="A265:A273"/>
    <mergeCell ref="B265:B276"/>
    <mergeCell ref="A274:A276"/>
    <mergeCell ref="A236:A239"/>
    <mergeCell ref="B236:B239"/>
    <mergeCell ref="A240:A242"/>
    <mergeCell ref="B241:B242"/>
    <mergeCell ref="A243:A248"/>
    <mergeCell ref="B243:B246"/>
    <mergeCell ref="A249:A253"/>
    <mergeCell ref="B249:B250"/>
    <mergeCell ref="B251:B253"/>
    <mergeCell ref="A213:A217"/>
    <mergeCell ref="A218:A220"/>
    <mergeCell ref="A221:A226"/>
    <mergeCell ref="B221:B226"/>
    <mergeCell ref="B227:B228"/>
    <mergeCell ref="A228:A230"/>
    <mergeCell ref="B229:B230"/>
    <mergeCell ref="A231:A235"/>
    <mergeCell ref="B231:B235"/>
    <mergeCell ref="V118:V120"/>
    <mergeCell ref="W118:W120"/>
    <mergeCell ref="X118:X120"/>
    <mergeCell ref="Y118:Y120"/>
    <mergeCell ref="Z118:Z120"/>
    <mergeCell ref="Q118:Q120"/>
    <mergeCell ref="R118:R120"/>
    <mergeCell ref="S118:S120"/>
    <mergeCell ref="T118:T120"/>
    <mergeCell ref="U118:U120"/>
    <mergeCell ref="D118:D120"/>
    <mergeCell ref="E118:E120"/>
    <mergeCell ref="F118:F120"/>
    <mergeCell ref="B112:B117"/>
    <mergeCell ref="J112:J117"/>
    <mergeCell ref="O112:O117"/>
    <mergeCell ref="T112:T117"/>
    <mergeCell ref="L118:L120"/>
    <mergeCell ref="M118:M120"/>
    <mergeCell ref="N118:N120"/>
    <mergeCell ref="O118:O120"/>
    <mergeCell ref="P118:P120"/>
    <mergeCell ref="G118:G120"/>
    <mergeCell ref="H118:H120"/>
    <mergeCell ref="I118:I120"/>
    <mergeCell ref="J118:J120"/>
    <mergeCell ref="K118:K120"/>
    <mergeCell ref="Y112:Y117"/>
    <mergeCell ref="Z107:Z108"/>
    <mergeCell ref="A109:A110"/>
    <mergeCell ref="B109:B110"/>
    <mergeCell ref="C109:C110"/>
    <mergeCell ref="D109:D110"/>
    <mergeCell ref="U107:U108"/>
    <mergeCell ref="V107:V108"/>
    <mergeCell ref="W107:W108"/>
    <mergeCell ref="X107:X108"/>
    <mergeCell ref="Y107:Y108"/>
    <mergeCell ref="P107:P108"/>
    <mergeCell ref="Q107:Q108"/>
    <mergeCell ref="R107:R108"/>
    <mergeCell ref="S107:S108"/>
    <mergeCell ref="T107:T108"/>
    <mergeCell ref="K107:K108"/>
    <mergeCell ref="L107:L108"/>
    <mergeCell ref="M107:M108"/>
    <mergeCell ref="N107:N108"/>
    <mergeCell ref="O107:O108"/>
    <mergeCell ref="F107:F108"/>
    <mergeCell ref="G107:G108"/>
    <mergeCell ref="H107:H108"/>
    <mergeCell ref="I107:I108"/>
    <mergeCell ref="J107:J108"/>
    <mergeCell ref="A107:A108"/>
    <mergeCell ref="B107:B108"/>
    <mergeCell ref="C107:C108"/>
    <mergeCell ref="D107:D108"/>
    <mergeCell ref="E107:E108"/>
    <mergeCell ref="U103:U104"/>
    <mergeCell ref="V103:V104"/>
    <mergeCell ref="F103:F104"/>
    <mergeCell ref="G103:G104"/>
    <mergeCell ref="H103:H104"/>
    <mergeCell ref="I103:I104"/>
    <mergeCell ref="J103:J104"/>
    <mergeCell ref="A100:A106"/>
    <mergeCell ref="B100:B106"/>
    <mergeCell ref="D101:D103"/>
    <mergeCell ref="E101:E102"/>
    <mergeCell ref="C103:C104"/>
    <mergeCell ref="E103:E104"/>
    <mergeCell ref="D104:D106"/>
    <mergeCell ref="E105:E106"/>
    <mergeCell ref="W103:W104"/>
    <mergeCell ref="X103:X104"/>
    <mergeCell ref="Y103:Y104"/>
    <mergeCell ref="P103:P104"/>
    <mergeCell ref="Q103:Q104"/>
    <mergeCell ref="R103:R104"/>
    <mergeCell ref="S103:S104"/>
    <mergeCell ref="T103:T104"/>
    <mergeCell ref="K103:K104"/>
    <mergeCell ref="L103:L104"/>
    <mergeCell ref="M103:M104"/>
    <mergeCell ref="N103:N104"/>
    <mergeCell ref="O103:O104"/>
    <mergeCell ref="W93:W94"/>
    <mergeCell ref="X93:X94"/>
    <mergeCell ref="Y93:Y94"/>
    <mergeCell ref="P93:P94"/>
    <mergeCell ref="Q93:Q94"/>
    <mergeCell ref="R93:R94"/>
    <mergeCell ref="Z96:Z99"/>
    <mergeCell ref="C98:C99"/>
    <mergeCell ref="D98:D99"/>
    <mergeCell ref="G98:G99"/>
    <mergeCell ref="H98:H99"/>
    <mergeCell ref="I98:I99"/>
    <mergeCell ref="J98:J99"/>
    <mergeCell ref="K98:K99"/>
    <mergeCell ref="U96:U99"/>
    <mergeCell ref="V96:V99"/>
    <mergeCell ref="W96:W99"/>
    <mergeCell ref="X96:X99"/>
    <mergeCell ref="Y96:Y99"/>
    <mergeCell ref="P96:P99"/>
    <mergeCell ref="Q96:Q99"/>
    <mergeCell ref="R96:R99"/>
    <mergeCell ref="S96:S99"/>
    <mergeCell ref="T96:T99"/>
    <mergeCell ref="O93:O94"/>
    <mergeCell ref="F93:F94"/>
    <mergeCell ref="G93:G94"/>
    <mergeCell ref="H93:H94"/>
    <mergeCell ref="I93:I94"/>
    <mergeCell ref="J93:J94"/>
    <mergeCell ref="Z93:Z94"/>
    <mergeCell ref="A95:A99"/>
    <mergeCell ref="B95:B99"/>
    <mergeCell ref="C96:C97"/>
    <mergeCell ref="D96:D97"/>
    <mergeCell ref="E96:E99"/>
    <mergeCell ref="F96:F99"/>
    <mergeCell ref="G96:G97"/>
    <mergeCell ref="H96:H97"/>
    <mergeCell ref="I96:I97"/>
    <mergeCell ref="J96:J97"/>
    <mergeCell ref="K96:K97"/>
    <mergeCell ref="L96:L99"/>
    <mergeCell ref="M96:M99"/>
    <mergeCell ref="N96:N99"/>
    <mergeCell ref="O96:O99"/>
    <mergeCell ref="U93:U94"/>
    <mergeCell ref="V93:V94"/>
    <mergeCell ref="D89:D94"/>
    <mergeCell ref="C93:C94"/>
    <mergeCell ref="E93:E94"/>
    <mergeCell ref="Z80:Z82"/>
    <mergeCell ref="B83:B85"/>
    <mergeCell ref="D83:D85"/>
    <mergeCell ref="B86:B88"/>
    <mergeCell ref="D86:D88"/>
    <mergeCell ref="U80:U82"/>
    <mergeCell ref="V80:V82"/>
    <mergeCell ref="W80:W82"/>
    <mergeCell ref="X80:X82"/>
    <mergeCell ref="Y80:Y82"/>
    <mergeCell ref="P80:P82"/>
    <mergeCell ref="Q80:Q82"/>
    <mergeCell ref="R80:R82"/>
    <mergeCell ref="S80:S82"/>
    <mergeCell ref="T80:T82"/>
    <mergeCell ref="S93:S94"/>
    <mergeCell ref="T93:T94"/>
    <mergeCell ref="K93:K94"/>
    <mergeCell ref="L93:L94"/>
    <mergeCell ref="M93:M94"/>
    <mergeCell ref="N93:N94"/>
    <mergeCell ref="Z78:Z79"/>
    <mergeCell ref="A80:A88"/>
    <mergeCell ref="B80:B82"/>
    <mergeCell ref="C80:C82"/>
    <mergeCell ref="D80:D82"/>
    <mergeCell ref="E80:E82"/>
    <mergeCell ref="F80:F82"/>
    <mergeCell ref="G80:G82"/>
    <mergeCell ref="H80:H82"/>
    <mergeCell ref="I80:I82"/>
    <mergeCell ref="J80:J82"/>
    <mergeCell ref="K80:K82"/>
    <mergeCell ref="L80:L82"/>
    <mergeCell ref="M80:M82"/>
    <mergeCell ref="N80:N82"/>
    <mergeCell ref="O80:O82"/>
    <mergeCell ref="U78:U79"/>
    <mergeCell ref="V78:V79"/>
    <mergeCell ref="W78:W79"/>
    <mergeCell ref="X78:X79"/>
    <mergeCell ref="Y78:Y79"/>
    <mergeCell ref="P78:P79"/>
    <mergeCell ref="Q78:Q79"/>
    <mergeCell ref="R78:R79"/>
    <mergeCell ref="S78:S79"/>
    <mergeCell ref="T78:T79"/>
    <mergeCell ref="Y76:Y77"/>
    <mergeCell ref="Z76:Z77"/>
    <mergeCell ref="B78:B79"/>
    <mergeCell ref="C78:C79"/>
    <mergeCell ref="D78:D79"/>
    <mergeCell ref="E78:E79"/>
    <mergeCell ref="F78:F79"/>
    <mergeCell ref="G78:G79"/>
    <mergeCell ref="H78:H79"/>
    <mergeCell ref="I78:I79"/>
    <mergeCell ref="J78:J79"/>
    <mergeCell ref="K78:K79"/>
    <mergeCell ref="L78:L79"/>
    <mergeCell ref="M78:M79"/>
    <mergeCell ref="N78:N79"/>
    <mergeCell ref="O78:O79"/>
    <mergeCell ref="T76:T77"/>
    <mergeCell ref="U76:U77"/>
    <mergeCell ref="V76:V77"/>
    <mergeCell ref="W76:W77"/>
    <mergeCell ref="X76:X77"/>
    <mergeCell ref="O76:O77"/>
    <mergeCell ref="P76:P77"/>
    <mergeCell ref="Q76:Q77"/>
    <mergeCell ref="R76:R77"/>
    <mergeCell ref="S76:S77"/>
    <mergeCell ref="X74:X75"/>
    <mergeCell ref="Y74:Y75"/>
    <mergeCell ref="Z74:Z75"/>
    <mergeCell ref="B76:B77"/>
    <mergeCell ref="C76:C77"/>
    <mergeCell ref="D76:D77"/>
    <mergeCell ref="E76:E77"/>
    <mergeCell ref="F76:F77"/>
    <mergeCell ref="G76:G77"/>
    <mergeCell ref="H76:H77"/>
    <mergeCell ref="I76:I77"/>
    <mergeCell ref="J76:J77"/>
    <mergeCell ref="K76:K77"/>
    <mergeCell ref="L76:L77"/>
    <mergeCell ref="M76:M77"/>
    <mergeCell ref="N76:N77"/>
    <mergeCell ref="S74:S75"/>
    <mergeCell ref="T74:T75"/>
    <mergeCell ref="U74:U75"/>
    <mergeCell ref="V74:V75"/>
    <mergeCell ref="W74:W75"/>
    <mergeCell ref="N74:N75"/>
    <mergeCell ref="O74:O75"/>
    <mergeCell ref="P74:P75"/>
    <mergeCell ref="Q74:Q75"/>
    <mergeCell ref="R74:R75"/>
    <mergeCell ref="I74:I75"/>
    <mergeCell ref="J74:J75"/>
    <mergeCell ref="K74:K75"/>
    <mergeCell ref="L74:L75"/>
    <mergeCell ref="M74:M75"/>
    <mergeCell ref="D74:D75"/>
    <mergeCell ref="E74:E75"/>
    <mergeCell ref="F74:F75"/>
    <mergeCell ref="G74:G75"/>
    <mergeCell ref="H74:H75"/>
    <mergeCell ref="A71:A73"/>
    <mergeCell ref="B71:B73"/>
    <mergeCell ref="A74:A79"/>
    <mergeCell ref="B74:B75"/>
    <mergeCell ref="C74:C75"/>
    <mergeCell ref="D47:D48"/>
    <mergeCell ref="B62:B64"/>
    <mergeCell ref="B65:B67"/>
    <mergeCell ref="Q8:S8"/>
    <mergeCell ref="Q7:U7"/>
    <mergeCell ref="D1:X1"/>
    <mergeCell ref="D2:X5"/>
    <mergeCell ref="E7:F8"/>
    <mergeCell ref="V8:X8"/>
    <mergeCell ref="L8:N8"/>
    <mergeCell ref="L7:P7"/>
    <mergeCell ref="O8:O9"/>
    <mergeCell ref="P8:P9"/>
    <mergeCell ref="A1:C5"/>
    <mergeCell ref="A6:C6"/>
    <mergeCell ref="A7:A9"/>
    <mergeCell ref="B7:B9"/>
    <mergeCell ref="C7:C9"/>
    <mergeCell ref="A25:A27"/>
    <mergeCell ref="B25:B27"/>
    <mergeCell ref="D25:D27"/>
    <mergeCell ref="D7:D9"/>
    <mergeCell ref="G7:K7"/>
    <mergeCell ref="J8:J9"/>
    <mergeCell ref="Y1:Z1"/>
    <mergeCell ref="T8:T9"/>
    <mergeCell ref="U8:U9"/>
    <mergeCell ref="V7:Z7"/>
    <mergeCell ref="Y2:Z3"/>
    <mergeCell ref="Y4:Z4"/>
    <mergeCell ref="Y5:Z5"/>
    <mergeCell ref="Y8:Y9"/>
    <mergeCell ref="Z8:Z9"/>
    <mergeCell ref="K8:K9"/>
    <mergeCell ref="G8:I8"/>
    <mergeCell ref="B10:B13"/>
    <mergeCell ref="B14:B16"/>
    <mergeCell ref="B17:B19"/>
    <mergeCell ref="B20:B21"/>
    <mergeCell ref="A30:A32"/>
    <mergeCell ref="B30:B32"/>
    <mergeCell ref="B34:B40"/>
    <mergeCell ref="A41:A45"/>
    <mergeCell ref="B41:B45"/>
    <mergeCell ref="B121:B125"/>
    <mergeCell ref="B126:B130"/>
    <mergeCell ref="B131:B132"/>
    <mergeCell ref="B133:B134"/>
    <mergeCell ref="B139:B140"/>
    <mergeCell ref="B143:B144"/>
    <mergeCell ref="A47:A48"/>
    <mergeCell ref="B47:B48"/>
    <mergeCell ref="A89:A94"/>
    <mergeCell ref="B89:B94"/>
    <mergeCell ref="A118:A120"/>
    <mergeCell ref="B118:B120"/>
    <mergeCell ref="C143:C144"/>
    <mergeCell ref="A169:A170"/>
    <mergeCell ref="B169:B175"/>
    <mergeCell ref="A171:A175"/>
    <mergeCell ref="C172:C173"/>
    <mergeCell ref="A176:A177"/>
    <mergeCell ref="B176:B178"/>
    <mergeCell ref="C176:C177"/>
    <mergeCell ref="A178:A181"/>
    <mergeCell ref="B179:B181"/>
  </mergeCells>
  <dataValidations count="3">
    <dataValidation type="whole" errorStyle="warning" operator="greaterThanOrEqual" allowBlank="1" showInputMessage="1" showErrorMessage="1" errorTitle="Valor erróneo" error="Sólo se permite valores igual o mayores que cero (0)" promptTitle="Información" prompt="Sólo se permite valores enteros" sqref="L10:M61 G10:H61 L62 V10:W70 Q10:R70 V105:V106 M100:M101 M103 M105 M95:M96 O72 Q105:Q106 G76:H76 G78:H78 G80:H80 G83:H93 G95:H96 G100:H103 L83:L120 L71:L78 M71:M74 M76 M78 L80:M80 M83:M93 J71:J72 G71:H74 Q71:Q73 Q83:Q92 Q95 Q100:Q102 V71:V74 V76 V78 V80 V83:V85 V89:V93 V95:V96 V100:V103 G105:H106 V109:W118 M118:M120 Q107:R107 V107:W107 M107:M108 M111 R111 Q109:Q118 R118 M145:M168 L121:M144 G121:H144 H145:H168 V121:W144 Q290:R1048576 L290:M1048576 G291:H1048576 G169:H212 L169:M212 Q121:R213 V169:W213 V218:W1048576 H288:H290 G290 H213:H238 R216:R217 R214 Q215:R215 Q218:R287 G239:H287 L239:L287 M213:M287 V215:W215 W216:W217 W214">
      <formula1>0</formula1>
    </dataValidation>
    <dataValidation type="decimal" operator="greaterThanOrEqual" allowBlank="1" showInputMessage="1" showErrorMessage="1" sqref="F250:F253">
      <formula1>-1000000000</formula1>
    </dataValidation>
    <dataValidation operator="greaterThanOrEqual" allowBlank="1" showInputMessage="1" showErrorMessage="1" sqref="C255 D272 C262"/>
  </dataValidations>
  <printOptions horizontalCentered="1"/>
  <pageMargins left="0.70866141732283472" right="0.70866141732283472" top="0.74803149606299213" bottom="0.74803149606299213" header="0.31496062992125984" footer="0.31496062992125984"/>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104775</xdr:rowOff>
              </from>
              <to>
                <xdr:col>2</xdr:col>
                <xdr:colOff>752475</xdr:colOff>
                <xdr:row>4</xdr:row>
                <xdr:rowOff>104775</xdr:rowOff>
              </to>
            </anchor>
          </objectPr>
        </oleObject>
      </mc:Choice>
      <mc:Fallback>
        <oleObject progId="Word.Picture.8"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Monitoreo_Seguimento_Evaluación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PLANEACION05</cp:lastModifiedBy>
  <cp:lastPrinted>2017-09-03T02:10:22Z</cp:lastPrinted>
  <dcterms:created xsi:type="dcterms:W3CDTF">2017-01-17T16:11:32Z</dcterms:created>
  <dcterms:modified xsi:type="dcterms:W3CDTF">2018-01-31T22:26:41Z</dcterms:modified>
</cp:coreProperties>
</file>