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D:\RESPALDO GJ\VIGENCIA 2021\PLAN DE ACCION 2021\seguimiento plan de accion 1er trimestre\"/>
    </mc:Choice>
  </mc:AlternateContent>
  <xr:revisionPtr revIDLastSave="0" documentId="13_ncr:1_{B5DBADBD-05BF-47B6-BE86-CB36ECEECB70}" xr6:coauthVersionLast="46" xr6:coauthVersionMax="46" xr10:uidLastSave="{00000000-0000-0000-0000-000000000000}"/>
  <bookViews>
    <workbookView xWindow="-108" yWindow="-108" windowWidth="23256" windowHeight="12576" xr2:uid="{00000000-000D-0000-FFFF-FFFF00000000}"/>
  </bookViews>
  <sheets>
    <sheet name="Monitoreo_Seguimento_Evaluación" sheetId="3" r:id="rId1"/>
    <sheet name="PINAR" sheetId="4" r:id="rId2"/>
    <sheet name="PLAN-ADQUISICIONES" sheetId="5" r:id="rId3"/>
    <sheet name="PLAN-VACANTES" sheetId="6" r:id="rId4"/>
    <sheet name="PREVISION-RECURSOS-HUMANOS" sheetId="7" r:id="rId5"/>
    <sheet name="ESTRATEGICO-TH" sheetId="8" r:id="rId6"/>
    <sheet name="INS-CAPACITACIONES" sheetId="9" r:id="rId7"/>
    <sheet name="INCENTIVOS-INSTITUCIONALES" sheetId="10" r:id="rId8"/>
    <sheet name="SG-SST" sheetId="11" r:id="rId9"/>
    <sheet name="ANTICORRUPCION" sheetId="12" r:id="rId10"/>
    <sheet name="PETI" sheetId="13" r:id="rId11"/>
    <sheet name="TRATAMIENTO-PRIVACIDAD-INFORMAC" sheetId="14" r:id="rId12"/>
    <sheet name="SEGURIDAD INFORMACION" sheetId="15" r:id="rId13"/>
  </sheets>
  <externalReferences>
    <externalReference r:id="rId14"/>
  </externalReferences>
  <definedNames>
    <definedName name="_xlnm.Print_Area" localSheetId="0">Monitoreo_Seguimento_Evaluación!$A$1:$Z$9</definedName>
    <definedName name="departamentos">[1]TABLA!$D$2:$D$36</definedName>
    <definedName name="nivel">[1]TABLA!$C$2:$C$3</definedName>
    <definedName name="orden">[1]TABLA!$A$3:$A$4</definedName>
    <definedName name="sector">[1]TABLA!$B$2:$B$26</definedName>
    <definedName name="vigencias">[1]TABLA!$E$2:$E$7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62" i="3" l="1"/>
  <c r="I162" i="3"/>
  <c r="K161" i="3"/>
  <c r="I161" i="3"/>
  <c r="K160" i="3"/>
  <c r="I160" i="3"/>
  <c r="K159" i="3"/>
  <c r="I159" i="3"/>
  <c r="K158" i="3"/>
  <c r="I158" i="3"/>
  <c r="K157" i="3"/>
  <c r="I157" i="3"/>
  <c r="K156" i="3"/>
  <c r="I156" i="3"/>
  <c r="K155" i="3"/>
  <c r="I155" i="3"/>
  <c r="K129" i="3" l="1"/>
  <c r="I129" i="3"/>
  <c r="K128" i="3"/>
  <c r="I128" i="3"/>
  <c r="K127" i="3"/>
  <c r="I127" i="3"/>
  <c r="K126" i="3"/>
  <c r="I126" i="3"/>
  <c r="K125" i="3"/>
  <c r="I125" i="3"/>
  <c r="K124" i="3"/>
  <c r="I124" i="3"/>
  <c r="K123" i="3"/>
  <c r="I123" i="3"/>
  <c r="K122" i="3"/>
  <c r="I122" i="3"/>
  <c r="K121" i="3"/>
  <c r="I121" i="3"/>
  <c r="K120" i="3"/>
  <c r="I120" i="3"/>
  <c r="I119" i="3"/>
  <c r="K118" i="3"/>
  <c r="I118" i="3"/>
  <c r="K117" i="3"/>
  <c r="I117" i="3"/>
  <c r="K116" i="3"/>
  <c r="I116" i="3"/>
  <c r="K115" i="3"/>
  <c r="I115" i="3"/>
  <c r="K114" i="3"/>
  <c r="I114" i="3"/>
  <c r="K113" i="3"/>
  <c r="I113" i="3"/>
  <c r="K112" i="3"/>
  <c r="I112" i="3"/>
  <c r="K111" i="3"/>
  <c r="I111" i="3"/>
  <c r="K196" i="3"/>
  <c r="I196" i="3"/>
  <c r="K195" i="3"/>
  <c r="I195" i="3"/>
  <c r="K194" i="3"/>
  <c r="I194" i="3"/>
  <c r="K193" i="3"/>
  <c r="K192" i="3"/>
  <c r="I192" i="3"/>
  <c r="K51" i="3" l="1"/>
  <c r="I51" i="3"/>
  <c r="K50" i="3"/>
  <c r="I50" i="3"/>
  <c r="K49" i="3"/>
  <c r="I49" i="3"/>
  <c r="K48" i="3"/>
  <c r="I48" i="3"/>
  <c r="K47" i="3"/>
  <c r="I47" i="3"/>
  <c r="K46" i="3"/>
  <c r="I46" i="3"/>
  <c r="K45" i="3"/>
  <c r="I45" i="3"/>
  <c r="K110" i="3" l="1"/>
  <c r="I110" i="3"/>
  <c r="K109" i="3"/>
  <c r="I109" i="3"/>
  <c r="K108" i="3"/>
  <c r="I108" i="3"/>
  <c r="K107" i="3"/>
  <c r="I107" i="3"/>
  <c r="K106" i="3"/>
  <c r="I106" i="3"/>
  <c r="K105" i="3"/>
  <c r="I105" i="3"/>
  <c r="K104" i="3"/>
  <c r="I104" i="3"/>
  <c r="K103" i="3"/>
  <c r="I103" i="3"/>
  <c r="K102" i="3"/>
  <c r="I102" i="3"/>
  <c r="K101" i="3"/>
  <c r="I101" i="3"/>
  <c r="K100" i="3"/>
  <c r="I100" i="3"/>
  <c r="K99" i="3"/>
  <c r="I99" i="3"/>
  <c r="K97" i="3"/>
  <c r="I97" i="3"/>
  <c r="K142" i="3" l="1"/>
  <c r="I142" i="3"/>
  <c r="K141" i="3"/>
  <c r="I141" i="3"/>
  <c r="K140" i="3"/>
  <c r="I140" i="3"/>
  <c r="K139" i="3"/>
  <c r="I139" i="3"/>
  <c r="K138" i="3"/>
  <c r="I138" i="3"/>
  <c r="K137" i="3"/>
  <c r="I137" i="3"/>
  <c r="I136" i="3"/>
  <c r="K135" i="3"/>
  <c r="I135" i="3"/>
  <c r="K134" i="3"/>
  <c r="I134" i="3"/>
  <c r="K133" i="3"/>
  <c r="I133" i="3"/>
  <c r="K132" i="3"/>
  <c r="I132" i="3"/>
  <c r="K131" i="3"/>
  <c r="I131" i="3"/>
  <c r="K130" i="3"/>
  <c r="I130" i="3"/>
  <c r="K179" i="3" l="1"/>
  <c r="I179" i="3"/>
  <c r="K178" i="3"/>
  <c r="I178" i="3"/>
  <c r="K177" i="3"/>
  <c r="I177" i="3"/>
  <c r="K176" i="3"/>
  <c r="I176" i="3"/>
  <c r="K175" i="3"/>
  <c r="I175" i="3"/>
  <c r="K174" i="3"/>
  <c r="I174" i="3"/>
  <c r="K173" i="3"/>
  <c r="I173" i="3"/>
  <c r="K172" i="3"/>
  <c r="I172" i="3"/>
  <c r="K171" i="3"/>
  <c r="I171" i="3"/>
  <c r="K170" i="3"/>
  <c r="I170" i="3"/>
  <c r="K169" i="3"/>
  <c r="I169" i="3"/>
  <c r="K168" i="3"/>
  <c r="I168" i="3"/>
  <c r="K167" i="3"/>
  <c r="I167" i="3"/>
  <c r="K166" i="3"/>
  <c r="I166" i="3"/>
  <c r="K165" i="3"/>
  <c r="K164" i="3"/>
  <c r="I164" i="3"/>
  <c r="K163" i="3"/>
  <c r="I163" i="3"/>
  <c r="K190" i="3" l="1"/>
  <c r="I190" i="3"/>
  <c r="K189" i="3"/>
  <c r="I189" i="3"/>
  <c r="K188" i="3"/>
  <c r="K187" i="3"/>
  <c r="K186" i="3"/>
  <c r="K185" i="3"/>
  <c r="I185" i="3"/>
  <c r="K184" i="3"/>
  <c r="I184" i="3"/>
  <c r="K183" i="3"/>
  <c r="K182" i="3"/>
  <c r="N208" i="3" l="1"/>
  <c r="P208" i="3"/>
  <c r="S208" i="3"/>
  <c r="U208" i="3"/>
  <c r="X208" i="3"/>
  <c r="Z208" i="3"/>
  <c r="N209" i="3"/>
  <c r="P209" i="3"/>
  <c r="S209" i="3"/>
  <c r="U209" i="3"/>
  <c r="X209" i="3"/>
  <c r="Z209" i="3"/>
  <c r="N210" i="3"/>
  <c r="P210" i="3"/>
  <c r="S210" i="3"/>
  <c r="U210" i="3"/>
  <c r="X210" i="3"/>
  <c r="Z210" i="3"/>
  <c r="N211" i="3"/>
  <c r="P211" i="3"/>
  <c r="S211" i="3"/>
  <c r="U211" i="3"/>
  <c r="X211" i="3"/>
  <c r="Z211" i="3"/>
  <c r="I211" i="3"/>
  <c r="I210" i="3"/>
  <c r="I209" i="3"/>
  <c r="K207" i="3"/>
  <c r="I207" i="3"/>
  <c r="K206" i="3"/>
  <c r="I206" i="3"/>
  <c r="I205" i="3"/>
  <c r="K204" i="3"/>
  <c r="I204" i="3"/>
  <c r="I203" i="3"/>
  <c r="K202" i="3"/>
  <c r="I202" i="3"/>
  <c r="K200" i="3"/>
  <c r="I200" i="3"/>
  <c r="K198" i="3"/>
  <c r="I197" i="3"/>
  <c r="I12" i="3" l="1"/>
  <c r="I13" i="3"/>
  <c r="I14" i="3"/>
  <c r="I15" i="3"/>
  <c r="I16" i="3"/>
  <c r="I11" i="3"/>
  <c r="Z110" i="3" l="1"/>
  <c r="U110" i="3"/>
  <c r="S110" i="3"/>
  <c r="P110" i="3"/>
  <c r="N110" i="3"/>
  <c r="Z109" i="3"/>
  <c r="U109" i="3"/>
  <c r="S109" i="3"/>
  <c r="P109" i="3"/>
  <c r="N109" i="3"/>
  <c r="Z108" i="3"/>
  <c r="U108" i="3"/>
  <c r="S108" i="3"/>
  <c r="P108" i="3"/>
  <c r="N108" i="3"/>
  <c r="Z107" i="3"/>
  <c r="U107" i="3"/>
  <c r="S107" i="3"/>
  <c r="P107" i="3"/>
  <c r="N107" i="3"/>
  <c r="Z106" i="3"/>
  <c r="U106" i="3"/>
  <c r="S106" i="3"/>
  <c r="P106" i="3"/>
  <c r="N106" i="3"/>
  <c r="Z105" i="3"/>
  <c r="U105" i="3"/>
  <c r="S105" i="3"/>
  <c r="P105" i="3"/>
  <c r="N105" i="3"/>
  <c r="Z104" i="3"/>
  <c r="U104" i="3"/>
  <c r="S104" i="3"/>
  <c r="P104" i="3"/>
  <c r="N104" i="3"/>
  <c r="Z103" i="3"/>
  <c r="U103" i="3"/>
  <c r="S103" i="3"/>
  <c r="P103" i="3"/>
  <c r="N103" i="3"/>
  <c r="Z102" i="3"/>
  <c r="U102" i="3"/>
  <c r="S102" i="3"/>
  <c r="P102" i="3"/>
  <c r="N102" i="3"/>
  <c r="Z101" i="3"/>
  <c r="U101" i="3"/>
  <c r="S101" i="3"/>
  <c r="P101" i="3"/>
  <c r="N101" i="3"/>
  <c r="Z100" i="3"/>
  <c r="U100" i="3"/>
  <c r="S100" i="3"/>
  <c r="P100" i="3"/>
  <c r="N100" i="3"/>
  <c r="Z99" i="3"/>
  <c r="U99" i="3"/>
  <c r="S99" i="3"/>
  <c r="P99" i="3"/>
  <c r="N99" i="3"/>
  <c r="U98" i="3"/>
  <c r="Z97" i="3"/>
  <c r="U97" i="3"/>
  <c r="S97" i="3"/>
  <c r="P97" i="3"/>
  <c r="N97" i="3"/>
  <c r="S87" i="3"/>
  <c r="N87" i="3"/>
  <c r="P87" i="3"/>
  <c r="U87" i="3" s="1"/>
  <c r="S83" i="3"/>
  <c r="N83" i="3"/>
  <c r="P83" i="3"/>
  <c r="U83" i="3" s="1"/>
  <c r="S82" i="3"/>
  <c r="N82" i="3"/>
  <c r="P82" i="3"/>
  <c r="U82" i="3" s="1"/>
  <c r="S78" i="3"/>
  <c r="N78" i="3"/>
  <c r="P78" i="3"/>
  <c r="U78" i="3" s="1"/>
  <c r="S77" i="3"/>
  <c r="N77" i="3"/>
  <c r="P77" i="3"/>
  <c r="U77" i="3" s="1"/>
  <c r="S75" i="3"/>
  <c r="N75" i="3"/>
  <c r="P75" i="3"/>
  <c r="U75" i="3" s="1"/>
  <c r="S74" i="3"/>
  <c r="N74" i="3"/>
  <c r="P74" i="3"/>
  <c r="U74" i="3" s="1"/>
  <c r="S73" i="3"/>
  <c r="N73" i="3"/>
  <c r="P73" i="3"/>
  <c r="U73" i="3" s="1"/>
  <c r="S72" i="3"/>
  <c r="N72" i="3"/>
  <c r="P72" i="3"/>
  <c r="U72" i="3" s="1"/>
  <c r="S71" i="3"/>
  <c r="N71" i="3"/>
  <c r="P71" i="3"/>
  <c r="U71" i="3" s="1"/>
  <c r="S70" i="3"/>
  <c r="N70" i="3"/>
  <c r="P70" i="3"/>
  <c r="U70" i="3" s="1"/>
  <c r="S69" i="3"/>
  <c r="N69" i="3"/>
  <c r="P69" i="3"/>
  <c r="U69" i="3" s="1"/>
  <c r="S68" i="3"/>
  <c r="N68" i="3"/>
  <c r="P68" i="3"/>
  <c r="U68" i="3" s="1"/>
  <c r="S67" i="3"/>
  <c r="N67" i="3"/>
  <c r="P67" i="3"/>
  <c r="U67" i="3" s="1"/>
  <c r="S66" i="3"/>
  <c r="N66" i="3"/>
  <c r="P66" i="3"/>
  <c r="U66" i="3" s="1"/>
  <c r="S65" i="3"/>
  <c r="N65" i="3"/>
  <c r="P65" i="3"/>
  <c r="U65" i="3" s="1"/>
  <c r="S62" i="3"/>
  <c r="N62" i="3"/>
  <c r="P62" i="3"/>
  <c r="U62" i="3" s="1"/>
  <c r="S60" i="3"/>
  <c r="N60" i="3"/>
  <c r="S58" i="3"/>
  <c r="N58" i="3"/>
  <c r="P58" i="3"/>
  <c r="U58" i="3" s="1"/>
  <c r="S56" i="3"/>
  <c r="N56" i="3"/>
  <c r="S55" i="3"/>
  <c r="N55" i="3"/>
  <c r="S54" i="3"/>
  <c r="N54" i="3"/>
  <c r="Z127" i="3" l="1"/>
  <c r="X127" i="3"/>
  <c r="U127" i="3"/>
  <c r="S127" i="3"/>
  <c r="P127" i="3"/>
  <c r="N127" i="3"/>
  <c r="Z126" i="3"/>
  <c r="U126" i="3"/>
  <c r="S126" i="3"/>
  <c r="P126" i="3"/>
  <c r="N126" i="3"/>
  <c r="W125" i="3"/>
  <c r="V125" i="3"/>
  <c r="S125" i="3"/>
  <c r="U125" i="3"/>
  <c r="P125" i="3"/>
  <c r="N125" i="3"/>
  <c r="Z124" i="3"/>
  <c r="X124" i="3"/>
  <c r="U124" i="3"/>
  <c r="S124" i="3"/>
  <c r="P124" i="3"/>
  <c r="N124" i="3"/>
  <c r="Z123" i="3"/>
  <c r="X123" i="3"/>
  <c r="U123" i="3"/>
  <c r="S123" i="3"/>
  <c r="P123" i="3"/>
  <c r="N123" i="3"/>
  <c r="Z122" i="3"/>
  <c r="X122" i="3"/>
  <c r="U122" i="3"/>
  <c r="S122" i="3"/>
  <c r="P122" i="3"/>
  <c r="N122" i="3"/>
  <c r="Z121" i="3"/>
  <c r="X121" i="3"/>
  <c r="U121" i="3"/>
  <c r="S121" i="3"/>
  <c r="P121" i="3"/>
  <c r="N121" i="3"/>
  <c r="W120" i="3"/>
  <c r="Z120" i="3" s="1"/>
  <c r="S120" i="3"/>
  <c r="P120" i="3"/>
  <c r="N120" i="3"/>
  <c r="U120" i="3"/>
  <c r="Z119" i="3"/>
  <c r="X119" i="3"/>
  <c r="U119" i="3"/>
  <c r="S119" i="3"/>
  <c r="P119" i="3"/>
  <c r="N119" i="3"/>
  <c r="Z118" i="3"/>
  <c r="X118" i="3"/>
  <c r="U118" i="3"/>
  <c r="S118" i="3"/>
  <c r="P118" i="3"/>
  <c r="N118" i="3"/>
  <c r="Z117" i="3"/>
  <c r="X117" i="3"/>
  <c r="U117" i="3"/>
  <c r="S117" i="3"/>
  <c r="P117" i="3"/>
  <c r="N117" i="3"/>
  <c r="Z116" i="3"/>
  <c r="X116" i="3"/>
  <c r="U116" i="3"/>
  <c r="S116" i="3"/>
  <c r="P116" i="3"/>
  <c r="N116" i="3"/>
  <c r="Z115" i="3"/>
  <c r="X115" i="3"/>
  <c r="U115" i="3"/>
  <c r="S115" i="3"/>
  <c r="P115" i="3"/>
  <c r="N115" i="3"/>
  <c r="Z114" i="3"/>
  <c r="X114" i="3"/>
  <c r="U114" i="3"/>
  <c r="S114" i="3"/>
  <c r="P114" i="3"/>
  <c r="N114" i="3"/>
  <c r="Z113" i="3"/>
  <c r="U113" i="3"/>
  <c r="S113" i="3"/>
  <c r="P113" i="3"/>
  <c r="N113" i="3"/>
  <c r="Z112" i="3"/>
  <c r="X112" i="3"/>
  <c r="U112" i="3"/>
  <c r="S112" i="3"/>
  <c r="P112" i="3"/>
  <c r="N112" i="3"/>
  <c r="Z111" i="3"/>
  <c r="X111" i="3"/>
  <c r="U111" i="3"/>
  <c r="S111" i="3"/>
  <c r="P111" i="3"/>
  <c r="N111" i="3"/>
  <c r="Z142" i="3"/>
  <c r="X142" i="3"/>
  <c r="U142" i="3"/>
  <c r="S142" i="3"/>
  <c r="P142" i="3"/>
  <c r="N142" i="3"/>
  <c r="Z141" i="3"/>
  <c r="X141" i="3"/>
  <c r="U141" i="3"/>
  <c r="S141" i="3"/>
  <c r="P141" i="3"/>
  <c r="N141" i="3"/>
  <c r="Z140" i="3"/>
  <c r="X140" i="3"/>
  <c r="U140" i="3"/>
  <c r="S140" i="3"/>
  <c r="P140" i="3"/>
  <c r="N140" i="3"/>
  <c r="Z139" i="3"/>
  <c r="X139" i="3"/>
  <c r="U139" i="3"/>
  <c r="S139" i="3"/>
  <c r="P139" i="3"/>
  <c r="N139" i="3"/>
  <c r="Z138" i="3"/>
  <c r="X138" i="3"/>
  <c r="U138" i="3"/>
  <c r="S138" i="3"/>
  <c r="P138" i="3"/>
  <c r="N138" i="3"/>
  <c r="Z137" i="3"/>
  <c r="X137" i="3"/>
  <c r="U137" i="3"/>
  <c r="S137" i="3"/>
  <c r="P137" i="3"/>
  <c r="N137" i="3"/>
  <c r="Z136" i="3"/>
  <c r="X136" i="3"/>
  <c r="U136" i="3"/>
  <c r="S136" i="3"/>
  <c r="P136" i="3"/>
  <c r="N136" i="3"/>
  <c r="Z135" i="3"/>
  <c r="X135" i="3"/>
  <c r="U135" i="3"/>
  <c r="S135" i="3"/>
  <c r="P135" i="3"/>
  <c r="N135" i="3"/>
  <c r="Z134" i="3"/>
  <c r="X134" i="3"/>
  <c r="U134" i="3"/>
  <c r="S134" i="3"/>
  <c r="P134" i="3"/>
  <c r="N134" i="3"/>
  <c r="Z133" i="3"/>
  <c r="X133" i="3"/>
  <c r="U133" i="3"/>
  <c r="S133" i="3"/>
  <c r="P133" i="3"/>
  <c r="N133" i="3"/>
  <c r="Z132" i="3"/>
  <c r="X132" i="3"/>
  <c r="U132" i="3"/>
  <c r="S132" i="3"/>
  <c r="P132" i="3"/>
  <c r="N132" i="3"/>
  <c r="Z131" i="3"/>
  <c r="X131" i="3"/>
  <c r="U131" i="3"/>
  <c r="S131" i="3"/>
  <c r="P131" i="3"/>
  <c r="N131" i="3"/>
  <c r="X130" i="3"/>
  <c r="S130" i="3"/>
  <c r="Z130" i="3"/>
  <c r="X125" i="3" l="1"/>
  <c r="Z125" i="3"/>
  <c r="X120" i="3"/>
  <c r="N130" i="3"/>
  <c r="U130" i="3"/>
  <c r="P130" i="3"/>
  <c r="U129" i="3" l="1"/>
  <c r="Z128" i="3"/>
  <c r="U128" i="3"/>
  <c r="S128" i="3"/>
  <c r="P128" i="3"/>
  <c r="N128" i="3"/>
  <c r="Z50" i="3"/>
  <c r="X50" i="3"/>
  <c r="U50" i="3"/>
  <c r="S50" i="3"/>
  <c r="P50" i="3"/>
  <c r="N50" i="3"/>
  <c r="X49" i="3"/>
  <c r="S49" i="3"/>
  <c r="N49" i="3"/>
  <c r="Z49" i="3"/>
  <c r="Z48" i="3"/>
  <c r="X48" i="3"/>
  <c r="U48" i="3"/>
  <c r="S48" i="3"/>
  <c r="P48" i="3"/>
  <c r="N48" i="3"/>
  <c r="X47" i="3"/>
  <c r="S47" i="3"/>
  <c r="N47" i="3"/>
  <c r="Z47" i="3"/>
  <c r="Z46" i="3"/>
  <c r="X46" i="3"/>
  <c r="U46" i="3"/>
  <c r="S46" i="3"/>
  <c r="P46" i="3"/>
  <c r="N46" i="3"/>
  <c r="Z45" i="3"/>
  <c r="X45" i="3"/>
  <c r="U45" i="3"/>
  <c r="S45" i="3"/>
  <c r="P45" i="3"/>
  <c r="N45" i="3"/>
  <c r="P47" i="3" l="1"/>
  <c r="U47" i="3"/>
  <c r="P49" i="3"/>
  <c r="U49" i="3"/>
  <c r="U196" i="3" l="1"/>
  <c r="S196" i="3"/>
  <c r="P196" i="3"/>
  <c r="N196" i="3"/>
  <c r="U195" i="3"/>
  <c r="S195" i="3"/>
  <c r="P195" i="3"/>
  <c r="N195" i="3"/>
  <c r="U194" i="3"/>
  <c r="S194" i="3"/>
  <c r="P194" i="3"/>
  <c r="N194" i="3"/>
  <c r="U193" i="3"/>
  <c r="S193" i="3"/>
  <c r="P193" i="3"/>
  <c r="N193" i="3"/>
  <c r="S192" i="3"/>
  <c r="U192" i="3" s="1"/>
  <c r="P192" i="3"/>
  <c r="N192" i="3"/>
  <c r="Z177" i="3" l="1"/>
  <c r="S177" i="3"/>
  <c r="N177" i="3"/>
  <c r="Z176" i="3"/>
  <c r="S176" i="3"/>
  <c r="N176" i="3"/>
  <c r="Z175" i="3"/>
  <c r="S175" i="3"/>
  <c r="N175" i="3"/>
  <c r="Z174" i="3"/>
  <c r="S174" i="3"/>
  <c r="N174" i="3"/>
  <c r="Z173" i="3"/>
  <c r="S173" i="3"/>
  <c r="N173" i="3"/>
  <c r="Z172" i="3"/>
  <c r="S172" i="3"/>
  <c r="Z171" i="3"/>
  <c r="S171" i="3"/>
  <c r="N171" i="3"/>
  <c r="Z170" i="3"/>
  <c r="S170" i="3"/>
  <c r="N170" i="3"/>
  <c r="Z169" i="3"/>
  <c r="S169" i="3"/>
  <c r="N169" i="3"/>
  <c r="Z168" i="3"/>
  <c r="S168" i="3"/>
  <c r="N168" i="3"/>
  <c r="Z167" i="3"/>
  <c r="S167" i="3"/>
  <c r="N167" i="3"/>
  <c r="Z166" i="3"/>
  <c r="S166" i="3"/>
  <c r="N166" i="3"/>
  <c r="Z165" i="3"/>
  <c r="S165" i="3"/>
  <c r="N165" i="3"/>
  <c r="Z164" i="3"/>
  <c r="S164" i="3"/>
  <c r="Z163" i="3"/>
  <c r="S163" i="3"/>
  <c r="N163" i="3"/>
  <c r="U191" i="3" l="1"/>
  <c r="S191" i="3"/>
  <c r="P191" i="3"/>
  <c r="N191" i="3"/>
  <c r="K191" i="3"/>
  <c r="I191" i="3"/>
  <c r="Z189" i="3"/>
  <c r="X189" i="3"/>
  <c r="U189" i="3"/>
  <c r="S189" i="3"/>
  <c r="N189" i="3"/>
  <c r="P189" i="3"/>
  <c r="Z188" i="3"/>
  <c r="X188" i="3"/>
  <c r="U188" i="3"/>
  <c r="S188" i="3"/>
  <c r="P188" i="3"/>
  <c r="Z187" i="3"/>
  <c r="X187" i="3"/>
  <c r="U187" i="3"/>
  <c r="S187" i="3"/>
  <c r="N187" i="3"/>
  <c r="P187" i="3"/>
  <c r="Z186" i="3"/>
  <c r="X186" i="3"/>
  <c r="U186" i="3"/>
  <c r="S186" i="3"/>
  <c r="N186" i="3"/>
  <c r="P186" i="3"/>
  <c r="Z185" i="3"/>
  <c r="X185" i="3"/>
  <c r="U185" i="3"/>
  <c r="S185" i="3"/>
  <c r="P185" i="3"/>
  <c r="Z184" i="3"/>
  <c r="X184" i="3"/>
  <c r="U184" i="3"/>
  <c r="S184" i="3"/>
  <c r="P184" i="3"/>
  <c r="Z183" i="3"/>
  <c r="X183" i="3"/>
  <c r="U183" i="3"/>
  <c r="S183" i="3"/>
  <c r="N183" i="3"/>
  <c r="P183" i="3"/>
  <c r="Z182" i="3"/>
  <c r="X182" i="3"/>
  <c r="U182" i="3"/>
  <c r="S182" i="3"/>
  <c r="N182" i="3"/>
  <c r="P182" i="3"/>
  <c r="Z181" i="3"/>
  <c r="X181" i="3"/>
  <c r="U181" i="3"/>
  <c r="S181" i="3"/>
  <c r="N181" i="3"/>
  <c r="K181" i="3"/>
  <c r="P181" i="3" s="1"/>
  <c r="I181" i="3"/>
  <c r="Z180" i="3"/>
  <c r="X180" i="3"/>
  <c r="U180" i="3"/>
  <c r="S180" i="3"/>
  <c r="N180" i="3"/>
  <c r="K180" i="3"/>
  <c r="P180" i="3" s="1"/>
  <c r="I180" i="3"/>
  <c r="Z207" i="3" l="1"/>
  <c r="X207" i="3"/>
  <c r="U207" i="3"/>
  <c r="S207" i="3"/>
  <c r="P207" i="3"/>
  <c r="N207" i="3"/>
  <c r="Z205" i="3"/>
  <c r="X205" i="3"/>
  <c r="S205" i="3"/>
  <c r="N205" i="3"/>
  <c r="Z204" i="3"/>
  <c r="X204" i="3"/>
  <c r="S204" i="3"/>
  <c r="N204" i="3"/>
  <c r="Z203" i="3"/>
  <c r="X203" i="3"/>
  <c r="U203" i="3"/>
  <c r="S203" i="3"/>
  <c r="P203" i="3"/>
  <c r="N203" i="3"/>
  <c r="Z202" i="3"/>
  <c r="U202" i="3"/>
  <c r="P202" i="3"/>
  <c r="N202" i="3"/>
  <c r="X201" i="3"/>
  <c r="U201" i="3"/>
  <c r="S201" i="3"/>
  <c r="P201" i="3"/>
  <c r="N201" i="3"/>
  <c r="Z199" i="3"/>
  <c r="X199" i="3"/>
  <c r="U199" i="3"/>
  <c r="S199" i="3"/>
  <c r="P199" i="3"/>
  <c r="N199" i="3"/>
  <c r="Z198" i="3"/>
  <c r="X198" i="3"/>
  <c r="U198" i="3"/>
  <c r="S198" i="3"/>
  <c r="P198" i="3"/>
  <c r="N198" i="3"/>
  <c r="Z197" i="3"/>
  <c r="X197" i="3"/>
  <c r="P197" i="3"/>
  <c r="N197" i="3"/>
  <c r="U162" i="3" l="1"/>
  <c r="S162" i="3"/>
  <c r="P162" i="3"/>
  <c r="N162" i="3"/>
  <c r="U161" i="3"/>
  <c r="S161" i="3"/>
  <c r="P161" i="3"/>
  <c r="N161" i="3"/>
  <c r="U160" i="3"/>
  <c r="S160" i="3"/>
  <c r="P160" i="3"/>
  <c r="N160" i="3"/>
  <c r="U159" i="3"/>
  <c r="S159" i="3"/>
  <c r="P159" i="3"/>
  <c r="N159" i="3"/>
  <c r="U158" i="3"/>
  <c r="S158" i="3"/>
  <c r="P158" i="3"/>
  <c r="N158" i="3"/>
  <c r="U157" i="3"/>
  <c r="S157" i="3"/>
  <c r="P157" i="3"/>
  <c r="N157" i="3"/>
  <c r="U156" i="3"/>
  <c r="S156" i="3"/>
  <c r="N156" i="3"/>
  <c r="U155" i="3"/>
  <c r="S155" i="3"/>
  <c r="P155" i="3"/>
  <c r="N155" i="3"/>
  <c r="U154" i="3"/>
  <c r="S154" i="3"/>
  <c r="P154" i="3"/>
  <c r="N154" i="3"/>
  <c r="U153" i="3"/>
  <c r="S153" i="3"/>
  <c r="P153" i="3"/>
  <c r="N153" i="3"/>
  <c r="U152" i="3"/>
  <c r="S152" i="3"/>
  <c r="P152" i="3"/>
  <c r="N152" i="3"/>
  <c r="U151" i="3"/>
  <c r="S151" i="3"/>
  <c r="P151" i="3"/>
  <c r="N151" i="3"/>
  <c r="U150" i="3"/>
  <c r="S150" i="3"/>
  <c r="P150" i="3"/>
  <c r="N150" i="3"/>
  <c r="U149" i="3"/>
  <c r="S149" i="3"/>
  <c r="P149" i="3"/>
  <c r="N149" i="3"/>
  <c r="N179" i="3" l="1"/>
  <c r="N178" i="3"/>
  <c r="P148" i="3" l="1"/>
  <c r="K44" i="3" l="1"/>
  <c r="I44" i="3"/>
  <c r="K43" i="3"/>
  <c r="I43" i="3"/>
  <c r="K42" i="3"/>
  <c r="I42" i="3"/>
  <c r="K41" i="3"/>
  <c r="I41" i="3"/>
  <c r="K40" i="3"/>
  <c r="I40" i="3"/>
  <c r="K39" i="3"/>
  <c r="I39" i="3"/>
  <c r="K38" i="3"/>
  <c r="I38" i="3"/>
  <c r="K37" i="3"/>
  <c r="I37" i="3"/>
  <c r="K36" i="3"/>
  <c r="I36" i="3"/>
  <c r="K35" i="3"/>
  <c r="I35" i="3"/>
  <c r="K34" i="3"/>
  <c r="I34" i="3"/>
  <c r="K33" i="3"/>
  <c r="I33" i="3"/>
  <c r="K32" i="3"/>
  <c r="I32" i="3"/>
  <c r="K31" i="3"/>
  <c r="I31" i="3"/>
  <c r="K30" i="3"/>
  <c r="I30" i="3"/>
  <c r="K29" i="3"/>
  <c r="I29" i="3"/>
  <c r="K28" i="3"/>
  <c r="I28" i="3"/>
  <c r="K27" i="3"/>
  <c r="I27" i="3"/>
  <c r="K26" i="3"/>
  <c r="I26" i="3"/>
  <c r="K25" i="3"/>
  <c r="I25" i="3"/>
  <c r="K24" i="3"/>
  <c r="I24" i="3"/>
  <c r="K23" i="3"/>
  <c r="I23" i="3"/>
  <c r="K22" i="3"/>
  <c r="I22" i="3"/>
  <c r="K21" i="3"/>
  <c r="I21" i="3"/>
  <c r="K20" i="3"/>
  <c r="I20" i="3"/>
  <c r="K19" i="3"/>
  <c r="I19" i="3"/>
  <c r="K18" i="3"/>
  <c r="I18" i="3"/>
  <c r="K17" i="3"/>
  <c r="I17" i="3"/>
  <c r="K16" i="3"/>
  <c r="K15" i="3"/>
  <c r="K14" i="3"/>
  <c r="K13" i="3"/>
  <c r="K12" i="3"/>
  <c r="K11" i="3"/>
  <c r="K10" i="3"/>
  <c r="I10" i="3"/>
  <c r="U148" i="3" l="1"/>
  <c r="S148" i="3"/>
  <c r="U147" i="3"/>
  <c r="S147" i="3"/>
  <c r="Z146" i="3"/>
  <c r="X146" i="3"/>
  <c r="U146" i="3"/>
  <c r="S146" i="3"/>
  <c r="Z145" i="3"/>
  <c r="X145" i="3"/>
  <c r="U145" i="3"/>
  <c r="S145" i="3"/>
  <c r="Z144" i="3"/>
  <c r="X144" i="3"/>
  <c r="U144" i="3"/>
  <c r="S144" i="3"/>
  <c r="Z143" i="3"/>
  <c r="X143" i="3"/>
  <c r="U143" i="3"/>
  <c r="S143" i="3"/>
  <c r="Z179" i="3" l="1"/>
  <c r="Z178" i="3"/>
  <c r="Z24" i="3" l="1"/>
  <c r="X24" i="3"/>
  <c r="Z23" i="3"/>
  <c r="X23" i="3"/>
  <c r="Z22" i="3"/>
  <c r="X22" i="3"/>
  <c r="Z21" i="3"/>
  <c r="X21" i="3"/>
  <c r="Z20" i="3"/>
  <c r="X20" i="3"/>
  <c r="Z19" i="3"/>
  <c r="X19" i="3"/>
  <c r="Z18" i="3"/>
  <c r="X18" i="3"/>
  <c r="Z17" i="3"/>
  <c r="X17" i="3"/>
  <c r="Z16" i="3"/>
  <c r="X16" i="3"/>
  <c r="Z15" i="3"/>
  <c r="X15" i="3"/>
  <c r="Z14" i="3"/>
  <c r="X14" i="3"/>
  <c r="Z13" i="3"/>
  <c r="X13" i="3"/>
  <c r="Z12" i="3"/>
  <c r="X12" i="3"/>
  <c r="Z11" i="3"/>
  <c r="X11" i="3"/>
  <c r="Z10" i="3"/>
  <c r="X10" i="3"/>
  <c r="Z40" i="3" l="1"/>
  <c r="X40" i="3"/>
  <c r="U40" i="3"/>
  <c r="S40" i="3"/>
  <c r="P40" i="3"/>
  <c r="N40" i="3"/>
  <c r="Z39" i="3"/>
  <c r="X39" i="3"/>
  <c r="U39" i="3"/>
  <c r="S39" i="3"/>
  <c r="P39" i="3"/>
  <c r="N39" i="3"/>
  <c r="X38" i="3"/>
  <c r="S38" i="3"/>
  <c r="N38" i="3"/>
  <c r="X37" i="3"/>
  <c r="X36" i="3"/>
  <c r="Z36" i="3"/>
  <c r="P36" i="3"/>
  <c r="N36" i="3"/>
  <c r="Z35" i="3"/>
  <c r="X35" i="3"/>
  <c r="U35" i="3"/>
  <c r="S35" i="3"/>
  <c r="P35" i="3"/>
  <c r="N35" i="3"/>
  <c r="Z34" i="3"/>
  <c r="X34" i="3"/>
  <c r="U34" i="3"/>
  <c r="S34" i="3"/>
  <c r="P34" i="3"/>
  <c r="N34" i="3"/>
  <c r="Z33" i="3"/>
  <c r="X33" i="3"/>
  <c r="U33" i="3"/>
  <c r="S33" i="3"/>
  <c r="P33" i="3"/>
  <c r="N33" i="3"/>
  <c r="Z32" i="3"/>
  <c r="X32" i="3"/>
  <c r="U32" i="3"/>
  <c r="S32" i="3"/>
  <c r="P32" i="3"/>
  <c r="N32" i="3"/>
  <c r="Z31" i="3"/>
  <c r="X31" i="3"/>
  <c r="U31" i="3"/>
  <c r="S31" i="3"/>
  <c r="P31" i="3"/>
  <c r="N31" i="3"/>
  <c r="X41" i="3"/>
  <c r="Z41" i="3"/>
  <c r="X42" i="3"/>
  <c r="Z42" i="3"/>
  <c r="U36" i="3" l="1"/>
  <c r="U37" i="3"/>
  <c r="N37" i="3"/>
  <c r="Z38" i="3"/>
  <c r="S37" i="3"/>
  <c r="Z37" i="3"/>
  <c r="U38" i="3"/>
  <c r="P37" i="3"/>
  <c r="S36" i="3"/>
  <c r="P38" i="3"/>
  <c r="Z30" i="3" l="1"/>
  <c r="X30" i="3"/>
  <c r="Z29" i="3"/>
  <c r="X29" i="3"/>
  <c r="Z28" i="3"/>
  <c r="X28" i="3"/>
  <c r="Z27" i="3"/>
  <c r="X27" i="3"/>
  <c r="Z26" i="3"/>
  <c r="X26" i="3"/>
  <c r="Z25" i="3"/>
  <c r="X25" i="3"/>
  <c r="U44" i="3" l="1"/>
  <c r="S44" i="3"/>
  <c r="U43" i="3"/>
  <c r="S43" i="3"/>
  <c r="U42" i="3"/>
  <c r="S42" i="3"/>
  <c r="U41" i="3"/>
  <c r="S41" i="3"/>
  <c r="S22" i="3" l="1"/>
  <c r="P24" i="3" l="1"/>
  <c r="N24" i="3"/>
  <c r="P23" i="3"/>
  <c r="N23" i="3"/>
  <c r="P22" i="3"/>
  <c r="N22" i="3"/>
  <c r="P21" i="3"/>
  <c r="N21" i="3"/>
  <c r="P20" i="3"/>
  <c r="N20" i="3"/>
  <c r="P19" i="3"/>
  <c r="N19" i="3"/>
  <c r="P18" i="3"/>
  <c r="N18" i="3"/>
  <c r="P17" i="3"/>
  <c r="N17" i="3"/>
  <c r="P16" i="3"/>
  <c r="N16" i="3"/>
  <c r="P15" i="3"/>
  <c r="N15" i="3"/>
  <c r="P14" i="3"/>
  <c r="N14" i="3"/>
  <c r="P13" i="3"/>
  <c r="N13" i="3"/>
  <c r="P12" i="3"/>
  <c r="N12" i="3"/>
  <c r="P11" i="3"/>
  <c r="N11" i="3"/>
  <c r="P10" i="3"/>
  <c r="N10" i="3"/>
  <c r="P44" i="3"/>
  <c r="N44" i="3"/>
  <c r="P43" i="3"/>
  <c r="N43" i="3"/>
  <c r="P42" i="3"/>
  <c r="N42" i="3"/>
  <c r="P41" i="3"/>
  <c r="N41" i="3"/>
  <c r="Z44" i="3"/>
  <c r="X44" i="3"/>
  <c r="Z43" i="3"/>
  <c r="X43" i="3"/>
  <c r="U30" i="3"/>
  <c r="S30" i="3"/>
  <c r="P30" i="3"/>
  <c r="N30" i="3"/>
  <c r="U29" i="3"/>
  <c r="S29" i="3"/>
  <c r="P29" i="3"/>
  <c r="N29" i="3"/>
  <c r="U28" i="3"/>
  <c r="S28" i="3"/>
  <c r="P28" i="3"/>
  <c r="N28" i="3"/>
  <c r="U27" i="3"/>
  <c r="S27" i="3"/>
  <c r="P27" i="3"/>
  <c r="N27" i="3"/>
  <c r="U26" i="3"/>
  <c r="S26" i="3"/>
  <c r="P26" i="3"/>
  <c r="N26" i="3"/>
  <c r="U25" i="3"/>
  <c r="S25" i="3"/>
  <c r="P25" i="3"/>
  <c r="N25" i="3"/>
  <c r="U24" i="3"/>
  <c r="S24" i="3"/>
  <c r="U23" i="3"/>
  <c r="S23" i="3"/>
  <c r="U22" i="3"/>
  <c r="U21" i="3"/>
  <c r="S21" i="3"/>
  <c r="U20" i="3"/>
  <c r="S20" i="3"/>
  <c r="U19" i="3"/>
  <c r="S19" i="3"/>
  <c r="U18" i="3"/>
  <c r="S18" i="3"/>
  <c r="U17" i="3"/>
  <c r="S17" i="3"/>
  <c r="U16" i="3"/>
  <c r="S16" i="3"/>
  <c r="U15" i="3"/>
  <c r="S15" i="3"/>
  <c r="U14" i="3"/>
  <c r="S14" i="3"/>
  <c r="U13" i="3"/>
  <c r="S13" i="3"/>
  <c r="U12" i="3"/>
  <c r="S12" i="3"/>
  <c r="U11" i="3"/>
  <c r="S11" i="3"/>
  <c r="U10" i="3"/>
  <c r="S1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GJ OMAÑA</author>
    <author>CASA</author>
    <author>GESTIONSP 02</author>
  </authors>
  <commentList>
    <comment ref="B7" authorId="0" shapeId="0" xr:uid="{91C90BED-3542-42BD-A84F-3A47E63819D7}">
      <text>
        <r>
          <rPr>
            <b/>
            <sz val="9"/>
            <color indexed="81"/>
            <rFont val="Tahoma"/>
            <family val="2"/>
          </rPr>
          <t>GJ OMAÑA:</t>
        </r>
        <r>
          <rPr>
            <sz val="9"/>
            <color indexed="81"/>
            <rFont val="Tahoma"/>
            <family val="2"/>
          </rPr>
          <t xml:space="preserve">
</t>
        </r>
        <r>
          <rPr>
            <sz val="18"/>
            <color indexed="81"/>
            <rFont val="Tahoma"/>
            <family val="2"/>
          </rPr>
          <t xml:space="preserve">Para los procesos misionales tener en cuenta als metas vinculadas al Plan de desarrollo departamental 2020-2023 </t>
        </r>
      </text>
    </comment>
    <comment ref="C7" authorId="0" shapeId="0" xr:uid="{9141D78F-EE6F-4474-9403-AA756E9FAA28}">
      <text>
        <r>
          <rPr>
            <b/>
            <sz val="8"/>
            <color indexed="81"/>
            <rFont val="Tahoma"/>
            <family val="2"/>
          </rPr>
          <t>GJ OMAÑA:</t>
        </r>
        <r>
          <rPr>
            <sz val="16"/>
            <color indexed="81"/>
            <rFont val="Tahoma"/>
            <family val="2"/>
          </rPr>
          <t xml:space="preserve">
para el desarroollo de las actividades recordar la el area de aseguramiento los cambio que se realizaron en la vigencia 2020 y para el area de prestacion de servicios la incorporacion de las actividades de los recursos enviados a los municipios que se mencionaron en la reunion con el profesional Ernesto Sanchez  para el grupo de recursos humanos recordar las actividades realizadas desde el SGSST.
</t>
        </r>
      </text>
    </comment>
    <comment ref="T8" authorId="1" shapeId="0" xr:uid="{00000000-0006-0000-0000-000001000000}">
      <text>
        <r>
          <rPr>
            <sz val="10"/>
            <color indexed="81"/>
            <rFont val="Tahoma"/>
            <family val="2"/>
          </rPr>
          <t>Sustentar la razón del incumplimiento del indicador o  en caso contrario cual es el impacto generado</t>
        </r>
      </text>
    </comment>
    <comment ref="Y8" authorId="1" shapeId="0" xr:uid="{00000000-0006-0000-0000-000002000000}">
      <text>
        <r>
          <rPr>
            <sz val="10"/>
            <color indexed="81"/>
            <rFont val="Tahoma"/>
            <family val="2"/>
          </rPr>
          <t>Sustentar la razón del incumplimiento del indicador o  en caso contrario cual es el impacto generado</t>
        </r>
      </text>
    </comment>
    <comment ref="H149" authorId="2" shapeId="0" xr:uid="{A13BD8DE-2000-413F-91E4-2FD592EE0B14}">
      <text>
        <r>
          <rPr>
            <b/>
            <sz val="9"/>
            <color indexed="81"/>
            <rFont val="Tahoma"/>
            <family val="2"/>
          </rPr>
          <t xml:space="preserve">Cargar a 30 enero/21-ejecucion (IV) tri/20 </t>
        </r>
        <r>
          <rPr>
            <sz val="9"/>
            <color indexed="81"/>
            <rFont val="Tahoma"/>
            <family val="2"/>
          </rPr>
          <t xml:space="preserve">
</t>
        </r>
      </text>
    </comment>
    <comment ref="H153" authorId="2" shapeId="0" xr:uid="{2114A322-9177-48DC-B38D-0BBE38D5CFD0}">
      <text>
        <r>
          <rPr>
            <b/>
            <sz val="9"/>
            <color indexed="81"/>
            <rFont val="Tahoma"/>
            <family val="2"/>
          </rPr>
          <t xml:space="preserve">Cargar a 30 enero/21-ejecucion (IV) tri/20 </t>
        </r>
        <r>
          <rPr>
            <sz val="9"/>
            <color indexed="81"/>
            <rFont val="Tahoma"/>
            <family val="2"/>
          </rPr>
          <t xml:space="preserve">
</t>
        </r>
      </text>
    </comment>
    <comment ref="H154" authorId="2" shapeId="0" xr:uid="{09757542-6110-4598-96BF-0DB45DFA7DA2}">
      <text>
        <r>
          <rPr>
            <b/>
            <sz val="9"/>
            <color indexed="81"/>
            <rFont val="Tahoma"/>
            <family val="2"/>
          </rPr>
          <t xml:space="preserve">Revisar a 30 enero/21-El cargue del PAS/21 y ejecucion (IV) tri/20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Luz Miriam Diaz Diaz</author>
  </authors>
  <commentList>
    <comment ref="G37" authorId="0" shapeId="0" xr:uid="{00000000-0006-0000-0900-000001000000}">
      <text>
        <r>
          <rPr>
            <sz val="12"/>
            <color indexed="81"/>
            <rFont val="Tahoma"/>
            <family val="2"/>
          </rPr>
          <t>Escriba el nombre completo de la entidad</t>
        </r>
      </text>
    </comment>
    <comment ref="G39" authorId="0" shapeId="0" xr:uid="{00000000-0006-0000-0900-000002000000}">
      <text>
        <r>
          <rPr>
            <sz val="10"/>
            <color indexed="81"/>
            <rFont val="Tahoma"/>
            <family val="2"/>
          </rPr>
          <t>Seleccione el sector al que pertenece la entidad (sólo para entidades del orden nacional)</t>
        </r>
      </text>
    </comment>
    <comment ref="M39" authorId="0" shapeId="0" xr:uid="{00000000-0006-0000-0900-000003000000}">
      <text>
        <r>
          <rPr>
            <sz val="10"/>
            <color indexed="81"/>
            <rFont val="Tahoma"/>
            <family val="2"/>
          </rPr>
          <t>Seleccione el orden al que pertenece la entidad (nacional o territorial)</t>
        </r>
        <r>
          <rPr>
            <sz val="9"/>
            <color indexed="81"/>
            <rFont val="Tahoma"/>
            <family val="2"/>
          </rPr>
          <t xml:space="preserve">
</t>
        </r>
      </text>
    </comment>
    <comment ref="G41" authorId="0" shapeId="0" xr:uid="{00000000-0006-0000-0900-000004000000}">
      <text>
        <r>
          <rPr>
            <sz val="10"/>
            <color indexed="81"/>
            <rFont val="Tahoma"/>
            <family val="2"/>
          </rPr>
          <t>Seleccione el departamento donde está ubicada la entidad (solo para entidades del orden territorial)</t>
        </r>
      </text>
    </comment>
    <comment ref="M41" authorId="0" shapeId="0" xr:uid="{00000000-0006-0000-0900-000005000000}">
      <text>
        <r>
          <rPr>
            <sz val="10"/>
            <color indexed="81"/>
            <rFont val="Tahoma"/>
            <family val="2"/>
          </rPr>
          <t>Seleccione el año en que va a presentar la propuesta de racionalización</t>
        </r>
        <r>
          <rPr>
            <sz val="9"/>
            <color indexed="81"/>
            <rFont val="Tahoma"/>
            <family val="2"/>
          </rPr>
          <t xml:space="preserve">
</t>
        </r>
      </text>
    </comment>
    <comment ref="G43" authorId="0" shapeId="0" xr:uid="{00000000-0006-0000-0900-000006000000}">
      <text>
        <r>
          <rPr>
            <sz val="12"/>
            <color indexed="81"/>
            <rFont val="Tahoma"/>
            <family val="2"/>
          </rPr>
          <t>Escriba el nombre del Municipio donde se ubica la entidad (sólo para entidades del orden territorial)</t>
        </r>
      </text>
    </comment>
  </commentList>
</comments>
</file>

<file path=xl/sharedStrings.xml><?xml version="1.0" encoding="utf-8"?>
<sst xmlns="http://schemas.openxmlformats.org/spreadsheetml/2006/main" count="1436" uniqueCount="1058">
  <si>
    <t>INDICADOR</t>
  </si>
  <si>
    <t>Observaciones</t>
  </si>
  <si>
    <t>META</t>
  </si>
  <si>
    <t>ACTIVIDADES</t>
  </si>
  <si>
    <t>EVIDENCIA</t>
  </si>
  <si>
    <t>Versión: 01</t>
  </si>
  <si>
    <t>DIRECCIONAMIENTO ESTRATEGICO</t>
  </si>
  <si>
    <t>Código: F-DE-PE30-02</t>
  </si>
  <si>
    <t>Fecha Aprobación:
08/06/17</t>
  </si>
  <si>
    <t>Coordinación  de Planeación</t>
  </si>
  <si>
    <t>Coordinación  de Planeación y Sistemas de Informacion</t>
  </si>
  <si>
    <t>Coordinación  de Planeación, Grupos, Subgrupos y Dimensiones del PDSP</t>
  </si>
  <si>
    <t>Coordinación  de Planeación, Grupos, Subgrupos y Dimensiones del PDSP y Sistemas de Informacion - Control Interno</t>
  </si>
  <si>
    <t>Coordinación  de Planeación y Sistemas de Informacion - Control Interno</t>
  </si>
  <si>
    <t>Oficina de Planeacion y Sistemas de Informacion y Oficina de Control Interno</t>
  </si>
  <si>
    <t>Coordinación  de Planeación (infraestructura)</t>
  </si>
  <si>
    <t>Todos los Grupos, subgrupos - Oficina de Planeacion y Sistemas de Informacion</t>
  </si>
  <si>
    <t>GRUPO, SUBGRUPO O DEPENDENCIA RESPONSABLE</t>
  </si>
  <si>
    <t>FORMULA</t>
  </si>
  <si>
    <t>RESULTADO DEL INDICADOR</t>
  </si>
  <si>
    <t>Acumulado trimestre</t>
  </si>
  <si>
    <t xml:space="preserve">NUMERO DE ACTIVIDADES
PROGRAMADAS PARA LA VIGENCIA </t>
  </si>
  <si>
    <t>MONITOREO, SEGUIMIENTO Y EVALUACION DEL PLAN DE ACCION INSTITUCIONAL</t>
  </si>
  <si>
    <t>Acumulado Anual</t>
  </si>
  <si>
    <t>Acumulado al Tercer Trimestre</t>
  </si>
  <si>
    <t>% de Cumplimiento
IV Trimestre</t>
  </si>
  <si>
    <t>% Cumplimiento
III Trimestre</t>
  </si>
  <si>
    <t>Acumulado al Segundo Trimestre</t>
  </si>
  <si>
    <t>% de Cumplimiento
II Trimestre</t>
  </si>
  <si>
    <t>% de Cumplimiento
I Trimestre</t>
  </si>
  <si>
    <t>numerador
(ejecutado)</t>
  </si>
  <si>
    <t>denominador
(programado)</t>
  </si>
  <si>
    <t>MONITOREO, SEGUIMIENTO Y EVALUACION - IV TRIMESTRE</t>
  </si>
  <si>
    <t>MONITOREO, SEGUIMIENTO Y EVALUACION - III TRIMESTRE</t>
  </si>
  <si>
    <t>MONITOREO, SEGUIMIENTO Y EVALUACION - II TRIMESTRE</t>
  </si>
  <si>
    <t>MONITOREO, SEGUIMIENTO Y EVALUACION - I TRIMESTRE</t>
  </si>
  <si>
    <t>Pagina ___ de ___</t>
  </si>
  <si>
    <t>Sistemas de Información</t>
  </si>
  <si>
    <t>Todas las dependencias</t>
  </si>
  <si>
    <t xml:space="preserve">Coordinación de Archivo                               </t>
  </si>
  <si>
    <t>Oficina de Planeacion -Coordinación de Archivo</t>
  </si>
  <si>
    <t>Coordinación  de Planeación y Participación Social</t>
  </si>
  <si>
    <t xml:space="preserve">Dirección y Oficina de Planeacion </t>
  </si>
  <si>
    <t>Coordinación  de Planeación, Control Interno y Dirección</t>
  </si>
  <si>
    <t>Grupo Recursos Humanos</t>
  </si>
  <si>
    <t>Recursos Financieros- Recursos Humanos (Plane de Cargos)</t>
  </si>
  <si>
    <t>Recursos Financieros</t>
  </si>
  <si>
    <t>Recursos Financieros, Presupuesto, Tesorería, Jurídica, Prestación de Servicios y Salud Pública</t>
  </si>
  <si>
    <t xml:space="preserve"> Areas involucradas en el Plan de Desarrollo (Coordinadora Recursos Financieros y Presupuesto)</t>
  </si>
  <si>
    <t xml:space="preserve">Recuros Financieros, Presupuesto y Prestación de Servicios de Salud </t>
  </si>
  <si>
    <t>Recuros Financieros, Presupuesto, Contabilidad y Pagaduría.</t>
  </si>
  <si>
    <t>Recuros Financieros, Presupuesto, Contabilidad  y Pagaduría.</t>
  </si>
  <si>
    <t>Presupuesto, Contabilidad y Tesorería/ pagaduría</t>
  </si>
  <si>
    <t>Recursos Financieros- Central de Cuentas, Presupuesto,Contabildiad y Tesoreria</t>
  </si>
  <si>
    <t>Recursos Financieros, Presupuesto</t>
  </si>
  <si>
    <t>Recursos Financieros, Presupuesto, Contabilidad, Tesorería.</t>
  </si>
  <si>
    <t>GRUPO RECURSOS FÍSICOS / ALMACÉN</t>
  </si>
  <si>
    <t>GRUPO RECURSOS FÍSICOS</t>
  </si>
  <si>
    <t>GRUPO RECURSOS FÍSICOS / DIRECCIÓN</t>
  </si>
  <si>
    <t>ÁREAS</t>
  </si>
  <si>
    <t>ÁREAS / DIRECCIÓN</t>
  </si>
  <si>
    <t>RECURSOS FÍSICOS</t>
  </si>
  <si>
    <t>DIRECCIÓN</t>
  </si>
  <si>
    <t>RECURSOS FÍSICOS / ALMACÉN / FINANCIERA</t>
  </si>
  <si>
    <t>GRUPO RECURSOS FÍSICOS / SISTEMAS DE INFORMACIÓN</t>
  </si>
  <si>
    <t>SUBGRUPO VIGILANCIA Y CONTROL</t>
  </si>
  <si>
    <t>JURIDICA</t>
  </si>
  <si>
    <t>Grupo de Atenciòn en Salud (Aseguramiento)</t>
  </si>
  <si>
    <t xml:space="preserve">Grupo de Atenciòn en Salud </t>
  </si>
  <si>
    <t xml:space="preserve">Trimestral </t>
  </si>
  <si>
    <t xml:space="preserve">PLAN O PROYECTO </t>
  </si>
  <si>
    <t xml:space="preserve">TIEMPO EJECUCION </t>
  </si>
  <si>
    <t xml:space="preserve">Actualizar las Tablas de
retención Documental  </t>
  </si>
  <si>
    <t xml:space="preserve">Programa de Gestión
Documental </t>
  </si>
  <si>
    <t xml:space="preserve">Sistema Integrado de
Conservación  </t>
  </si>
  <si>
    <t xml:space="preserve">Plan de mejoramiento en la
estructura física y propia del
IDS (Construcción del edificio 
propio del IDS)  </t>
  </si>
  <si>
    <t xml:space="preserve">Programas de Capacitación
en la Gestión Documental  </t>
  </si>
  <si>
    <t xml:space="preserve">Valoración de los Fondos
acumulados  </t>
  </si>
  <si>
    <t xml:space="preserve">Digitalización de los
Documentos  </t>
  </si>
  <si>
    <t>Corto Plazo (1
año)</t>
  </si>
  <si>
    <t>Mediano Plazo (1 -
4 años)</t>
  </si>
  <si>
    <t>Largo Plazo
(años enadelante)</t>
  </si>
  <si>
    <t>CODIGO UNSPSC</t>
  </si>
  <si>
    <t xml:space="preserve">DESCRIPCION </t>
  </si>
  <si>
    <t xml:space="preserve">FECHA ESTIMADA DE INICIO DE PROCESO DE SELECCIÓN </t>
  </si>
  <si>
    <t xml:space="preserve">DURACION ESTIMADA DE CONTRATO </t>
  </si>
  <si>
    <t>MODALIDAD DE SELECCIÓN</t>
  </si>
  <si>
    <t xml:space="preserve">FUENTE DE RECURSO </t>
  </si>
  <si>
    <t xml:space="preserve">VALOR ESTIMADO </t>
  </si>
  <si>
    <t xml:space="preserve">VALOR ESTIMADO EN LA VIGENCIA ACTUAL </t>
  </si>
  <si>
    <t>¿SE REQUIERE VIGENCIAS FUTURAS ?</t>
  </si>
  <si>
    <t xml:space="preserve">ESTADO DE SOLICITUD DE VIGENCIAS FUTURAS </t>
  </si>
  <si>
    <t xml:space="preserve">DATOS DE CONTACTO DEL RESPONSABLE </t>
  </si>
  <si>
    <t xml:space="preserve">NECESIDADES ADICIONALES </t>
  </si>
  <si>
    <t>POSIBLES CODIGOS UNSPSC</t>
  </si>
  <si>
    <r>
      <t xml:space="preserve">Entidad: </t>
    </r>
    <r>
      <rPr>
        <b/>
        <u/>
        <sz val="14"/>
        <color theme="1"/>
        <rFont val="Arial"/>
        <family val="2"/>
      </rPr>
      <t>INSTITUTO DEPARTAMENTAL DE SALUD DE NORTE DE SANTANDER</t>
    </r>
  </si>
  <si>
    <r>
      <t xml:space="preserve">Vigencia: </t>
    </r>
    <r>
      <rPr>
        <b/>
        <u/>
        <sz val="14"/>
        <color theme="1"/>
        <rFont val="Arial"/>
        <family val="2"/>
      </rPr>
      <t>2018</t>
    </r>
  </si>
  <si>
    <r>
      <t>Fecha de Publicación:</t>
    </r>
    <r>
      <rPr>
        <b/>
        <u/>
        <sz val="14"/>
        <color theme="1"/>
        <rFont val="Arial"/>
        <family val="2"/>
      </rPr>
      <t xml:space="preserve"> 30 de Enero de 2018</t>
    </r>
  </si>
  <si>
    <t>Plan Anticorrupción y de Atención al Ciudadano</t>
  </si>
  <si>
    <r>
      <rPr>
        <b/>
        <u/>
        <sz val="18"/>
        <color rgb="FFC00000"/>
        <rFont val="Arial"/>
        <family val="2"/>
      </rPr>
      <t>Componente 1:</t>
    </r>
    <r>
      <rPr>
        <b/>
        <sz val="18"/>
        <color theme="1"/>
        <rFont val="Arial"/>
        <family val="2"/>
      </rPr>
      <t xml:space="preserve"> Gestión del Riesgo de Corrupción - Mapa de Riesgos de Corrupción</t>
    </r>
  </si>
  <si>
    <t xml:space="preserve">Subcomponente/procesos </t>
  </si>
  <si>
    <t xml:space="preserve">Actividades </t>
  </si>
  <si>
    <t>Meta o producto</t>
  </si>
  <si>
    <t xml:space="preserve"> Responsable</t>
  </si>
  <si>
    <t xml:space="preserve"> Fecha programada</t>
  </si>
  <si>
    <r>
      <rPr>
        <b/>
        <sz val="12"/>
        <color theme="1"/>
        <rFont val="Arial"/>
        <family val="2"/>
      </rPr>
      <t>Subcomponente/proceso 1</t>
    </r>
    <r>
      <rPr>
        <sz val="12"/>
        <color theme="1"/>
        <rFont val="Arial"/>
        <family val="2"/>
      </rPr>
      <t xml:space="preserve">
Política de Administración de Riesgos</t>
    </r>
  </si>
  <si>
    <t>Socializar el proyecto de presupuesto de la entidad lo que incluye el POAI y el COAI-PAS en el comité Directivo de la entidad.</t>
  </si>
  <si>
    <t>Proyecto de presupuesto socializado y concertado antes de presentar el proyecto de presupuesto a la Junta Directiva de salud para su aprobación antes del 30 de enero de cada vigencia.</t>
  </si>
  <si>
    <t>Alta Dirección, Coordinación del área financiera  y Comité directivo (Integrantes)</t>
  </si>
  <si>
    <t xml:space="preserve">El servidor público bien sea personal de planta o contratista debe abstenerse de obstaculizar, poner trabas o direccionar a terceras personas la elaboración de informes o documentos técnicos; condicionando la viabilidad o conceptos ténicos a cambio de dadibas.  </t>
  </si>
  <si>
    <t xml:space="preserve"> Rectoria e imagen institucional fortalecida. </t>
  </si>
  <si>
    <t>Funcionarios de planta y contratistas de la entidad.</t>
  </si>
  <si>
    <t>1.2.1</t>
  </si>
  <si>
    <t>Seguimiento al cumplimiento del Plan de capacitaciones y asistencia técnicas en los cuales se evidencien soportes como: Listas de asistencias con actas/ informes de monitoreo, que incluyan de las sugerencias, recomendaciones técnicas y los compromisos con fecha de cumplimiento y responsables.</t>
  </si>
  <si>
    <t>Capacitaciones y asistencias técnicas debidamente soportadas que evidencien la Gestión con Valores para Resultados.</t>
  </si>
  <si>
    <t xml:space="preserve">Coordinadores de los grupos, subgrupos y responsables de las dimensiones del PTS. </t>
  </si>
  <si>
    <t>Implementación y divulgación del código de integridad del servidos público.</t>
  </si>
  <si>
    <t xml:space="preserve"> Rectoria e imagen institucional fortalecida enfocada a la Gestión con Valores para Resultados.</t>
  </si>
  <si>
    <t>Alta Dirección y Comité Funcionarios de planta y contratistas de la entidad.</t>
  </si>
  <si>
    <r>
      <rPr>
        <b/>
        <sz val="12"/>
        <color theme="1"/>
        <rFont val="Arial"/>
        <family val="2"/>
      </rPr>
      <t>Subcomponente/proceso 2</t>
    </r>
    <r>
      <rPr>
        <sz val="12"/>
        <color theme="1"/>
        <rFont val="Arial"/>
        <family val="2"/>
      </rPr>
      <t xml:space="preserve">
Construcción del Mapa de Riesgos de
Corrupción</t>
    </r>
  </si>
  <si>
    <t>2.1</t>
  </si>
  <si>
    <t xml:space="preserve">Elaboración de un Listado de recepción de documentación por parte de los prestadores de servicios de salud. 
Analisis del tiempo recepción, gestión y registro del prestador de servicios de salud  </t>
  </si>
  <si>
    <t>Evitar la dilatación del proceso de inscripción o Novedades en el registro especial de prestadores de servicios de salud</t>
  </si>
  <si>
    <t>Vigilancia y Control</t>
  </si>
  <si>
    <t>Semestralmente</t>
  </si>
  <si>
    <t>2.2</t>
  </si>
  <si>
    <t>Elaboración de formato en declaración por parte de verificación</t>
  </si>
  <si>
    <t>Evitar favorecer la habilitacion de servicios de salud a prestadores que no cumplen con los estandares de habilitación</t>
  </si>
  <si>
    <t>trimestral</t>
  </si>
  <si>
    <t>2.3</t>
  </si>
  <si>
    <t>Elaboración de Acta de seguimiento del proceso de licencia de funcionamiento para emisiones ionizantes</t>
  </si>
  <si>
    <t xml:space="preserve">Expedicion de Licencias de funcionamiento para emisiones ionizantes cumpliendo con los requisitos minimos </t>
  </si>
  <si>
    <t>2.4</t>
  </si>
  <si>
    <t xml:space="preserve">
Seguimiento mensual al cumplimiento del procedimiento para efectuar los recobros</t>
  </si>
  <si>
    <t>Recobros efecutuados- recuperación del recursos PPNA</t>
  </si>
  <si>
    <t>Prestacion de Servicios de Salud</t>
  </si>
  <si>
    <t>Mensual</t>
  </si>
  <si>
    <t>2.5</t>
  </si>
  <si>
    <t>Conformar equipo interdisciplinario: líder de financiera, auditor y un jurídico de PSS para las auditorias y la conciliación de glosas con IPS ó ESE  
Sistematizacion de la trazabilidad de la facturación</t>
  </si>
  <si>
    <t>Actas de conciliación suscritas por el equipo interdiciplinario.</t>
  </si>
  <si>
    <t>Subcomponente/proceso 2
Construcción del Mapa de Riesgos de
Corrupción</t>
  </si>
  <si>
    <t>2.7</t>
  </si>
  <si>
    <t>Contar con una base de datos (Bitácora) donde se revisan todas las remisiones
Establecer politicas para garantizar la remisión de los pacientes
Adquirir sotfware</t>
  </si>
  <si>
    <t>Evitar favorecer la remision de pacientes a IPS especificas</t>
  </si>
  <si>
    <t>CRUE</t>
  </si>
  <si>
    <t>2.8</t>
  </si>
  <si>
    <t>Capacitar al recurso humano en la responsabilidad del manejo y custodia de vacunas.
Seguimiento al debido proceso en el reporte de pérdidas de biológico.</t>
  </si>
  <si>
    <t>85% del talento humano de IPS Públicas y Privadas capacitados en el manejo y custodia de vacunas.
100% de municipios con seguimiento en el reporte de pérdidas de biológico.</t>
  </si>
  <si>
    <t>PAI</t>
  </si>
  <si>
    <t>2.9</t>
  </si>
  <si>
    <t>Garantizar la Trazabilidad y Seguimiento al manejo y uso adecuado de los insecticidas del grupo salud pública.</t>
  </si>
  <si>
    <t>Evitar la perdida o comercializacion de los insumos para control de vectores</t>
  </si>
  <si>
    <t>Vectores</t>
  </si>
  <si>
    <t>2.10</t>
  </si>
  <si>
    <t>Realizar visitas aleatorias a establecimientos farmaceuticos con conceptos favorables para aperturas y traslados</t>
  </si>
  <si>
    <t>10% de seguimiento a conceptos favorables para aperturas y traslados de establecimientos farmacéuticos en el Departamento.</t>
  </si>
  <si>
    <t>Medicamentos</t>
  </si>
  <si>
    <t>2.11</t>
  </si>
  <si>
    <t>Realizar visitas aleatorias a los establecimientos farmaceuticos autorizados</t>
  </si>
  <si>
    <t>2% de visitas aleatorias a establecimientos autorizados para verificar el concepto técnico emitido por el inspector de medicamentos.</t>
  </si>
  <si>
    <t>2.12</t>
  </si>
  <si>
    <t>Seguimiento y revision previa a los autos o expedicion de fallos en primera y en segunda instancia con el fin de evitar la dilatación de los procesos disciplinarios con el proposito de obtener el vencimiento de terminos o prescripcion del mismo</t>
  </si>
  <si>
    <t>Agilidad en los procesos diciplinarios.</t>
  </si>
  <si>
    <t>Juridica</t>
  </si>
  <si>
    <t>permanente</t>
  </si>
  <si>
    <t>2.14</t>
  </si>
  <si>
    <t>Actualizar el manual de contratación.</t>
  </si>
  <si>
    <t>Manual de contrataciónn actualizado.</t>
  </si>
  <si>
    <t>Alta Dirección y oficina Júridica.</t>
  </si>
  <si>
    <t>2.15</t>
  </si>
  <si>
    <t xml:space="preserve">Realizar una efectiva supervision y exigencia en el cumplimiento de los contratos y emitir los correspondientes informes de supervisión de acuerdo al manual de supervisión de contratos. </t>
  </si>
  <si>
    <t>Objetos contractuales cumplidos.</t>
  </si>
  <si>
    <t xml:space="preserve">Supervisores de contratos </t>
  </si>
  <si>
    <t>2.16</t>
  </si>
  <si>
    <t>Cruce información entre prestacionde servicios de salud, contabilidad, presupuesto y pagaduria.
Utilizacion del modulo de contratacion del Software de TNS, con el fin de evitar el doble pago de factura por falta de trazabilidad de la factura de prestación de servicios de salud  que permitan identificar y controlar las diferentes pagos realizados</t>
  </si>
  <si>
    <t>Información conciliada, verás y oportuna.</t>
  </si>
  <si>
    <t>Contabilidad y Prestacion de Servicios</t>
  </si>
  <si>
    <t>2.18</t>
  </si>
  <si>
    <t>Verificación con las instituciones públicas y privadas de los titulos a Registrar por la oficina de registros profesionales.</t>
  </si>
  <si>
    <t>Autorización y registro profesional con cumplimiento de los requisitos.</t>
  </si>
  <si>
    <t>Recursos Humanos</t>
  </si>
  <si>
    <r>
      <rPr>
        <b/>
        <sz val="12"/>
        <color theme="1"/>
        <rFont val="Arial"/>
        <family val="2"/>
      </rPr>
      <t>Subcomponente/proceso 3</t>
    </r>
    <r>
      <rPr>
        <sz val="12"/>
        <color theme="1"/>
        <rFont val="Arial"/>
        <family val="2"/>
      </rPr>
      <t xml:space="preserve">
Consulta y divulgación</t>
    </r>
  </si>
  <si>
    <t>3.1</t>
  </si>
  <si>
    <t xml:space="preserve">Fortalecimiento a la implementación del software de gestión documental medinate Capacitación y sencibilización al personal de la Entidad para la </t>
  </si>
  <si>
    <t>Software de gestión documental operando en la Institución</t>
  </si>
  <si>
    <t>Alta dirección Planeación - Sistemas de información - archivo y recursos humanos</t>
  </si>
  <si>
    <t>3.2</t>
  </si>
  <si>
    <t>Publicación en la página web el Plan Anticorrupción e otros informes del IDS de interes a la comunidad en general</t>
  </si>
  <si>
    <t xml:space="preserve">Publicación constante en la pagina www.ids.gov.co </t>
  </si>
  <si>
    <t>Planeación y Sistemas de Información</t>
  </si>
  <si>
    <r>
      <rPr>
        <b/>
        <sz val="12"/>
        <color theme="1"/>
        <rFont val="Arial"/>
        <family val="2"/>
      </rPr>
      <t>Subcomponente/proceso 4</t>
    </r>
    <r>
      <rPr>
        <sz val="12"/>
        <color theme="1"/>
        <rFont val="Arial"/>
        <family val="2"/>
      </rPr>
      <t xml:space="preserve">
Monitorio y revisión</t>
    </r>
  </si>
  <si>
    <t>4.1</t>
  </si>
  <si>
    <t>Los líderes de los procesos en conjunto con sus equipos deben monitorear y revisar periódicamente el documento del Mapa de Riesgos de Corrupción y si es del caso ajustarlo haciendo públicos los cambios.</t>
  </si>
  <si>
    <t>Monitorear permanentemente la gestión del riesgo y la efectividad de los controles establecidos</t>
  </si>
  <si>
    <t>Coordinadores de los grupos, subgrupos, Control Interno y Planeación</t>
  </si>
  <si>
    <r>
      <rPr>
        <b/>
        <sz val="12"/>
        <color theme="1"/>
        <rFont val="Arial"/>
        <family val="2"/>
      </rPr>
      <t>Subcomponente/proceso 5</t>
    </r>
    <r>
      <rPr>
        <sz val="12"/>
        <color theme="1"/>
        <rFont val="Arial"/>
        <family val="2"/>
      </rPr>
      <t xml:space="preserve">
Seguimiento</t>
    </r>
  </si>
  <si>
    <t>5.1</t>
  </si>
  <si>
    <t xml:space="preserve">Realizar auditorías internas analice las causas, los riesgos de corrupción y la efectividad de los controles incorporados en el Mapa de Riesgos de Corrupción.
</t>
  </si>
  <si>
    <t>Adelantar seguimiento al Mapa de Riesgos de
Corrupción.</t>
  </si>
  <si>
    <t>Control Interno</t>
  </si>
  <si>
    <t>ESTRATEGIA DE RACIONALIZACIÓN DE TRÁMITES</t>
  </si>
  <si>
    <t>Nombre de la entidad</t>
  </si>
  <si>
    <t>Instituto Departamental de Salud de Norte de Santander</t>
  </si>
  <si>
    <t>Sector Administrativo</t>
  </si>
  <si>
    <t>No aplica</t>
  </si>
  <si>
    <t>Orden</t>
  </si>
  <si>
    <t>Territorial</t>
  </si>
  <si>
    <t>Departamento:</t>
  </si>
  <si>
    <t>Norte de Santander</t>
  </si>
  <si>
    <t>Año Vigencia:</t>
  </si>
  <si>
    <t>Municipio:</t>
  </si>
  <si>
    <t>San José de Cúcuta</t>
  </si>
  <si>
    <r>
      <rPr>
        <b/>
        <sz val="9"/>
        <rFont val="Arial"/>
        <family val="2"/>
      </rPr>
      <t>DATOS TRÁMITES A RACIONALIZAR</t>
    </r>
  </si>
  <si>
    <r>
      <rPr>
        <b/>
        <sz val="9"/>
        <rFont val="Arial"/>
        <family val="2"/>
      </rPr>
      <t>ACCIONES DE RACIONALIZACIÓN A DESARROLLAR</t>
    </r>
  </si>
  <si>
    <r>
      <rPr>
        <b/>
        <sz val="9"/>
        <rFont val="Arial"/>
        <family val="2"/>
      </rPr>
      <t>PLAN DE EJECUCIÓN</t>
    </r>
  </si>
  <si>
    <r>
      <rPr>
        <b/>
        <sz val="9"/>
        <rFont val="Arial"/>
        <family val="2"/>
      </rPr>
      <t>Tipo</t>
    </r>
  </si>
  <si>
    <r>
      <rPr>
        <b/>
        <sz val="9"/>
        <rFont val="Arial"/>
        <family val="2"/>
      </rPr>
      <t>Número</t>
    </r>
  </si>
  <si>
    <r>
      <rPr>
        <b/>
        <sz val="9"/>
        <rFont val="Arial"/>
        <family val="2"/>
      </rPr>
      <t>Nombre</t>
    </r>
  </si>
  <si>
    <r>
      <rPr>
        <b/>
        <sz val="9"/>
        <rFont val="Arial"/>
        <family val="2"/>
      </rPr>
      <t>Estado</t>
    </r>
  </si>
  <si>
    <r>
      <rPr>
        <b/>
        <sz val="9"/>
        <rFont val="Arial"/>
        <family val="2"/>
      </rPr>
      <t>Situación actual</t>
    </r>
  </si>
  <si>
    <r>
      <rPr>
        <b/>
        <sz val="9"/>
        <rFont val="Arial"/>
        <family val="2"/>
      </rPr>
      <t>Mejora por implementar</t>
    </r>
  </si>
  <si>
    <r>
      <rPr>
        <b/>
        <sz val="9"/>
        <rFont val="Arial"/>
        <family val="2"/>
      </rPr>
      <t>Beneficio al ciudadano o entidad</t>
    </r>
  </si>
  <si>
    <r>
      <rPr>
        <b/>
        <sz val="9"/>
        <rFont val="Arial"/>
        <family val="2"/>
      </rPr>
      <t>Tipo racionalización</t>
    </r>
  </si>
  <si>
    <r>
      <rPr>
        <b/>
        <sz val="9"/>
        <rFont val="Arial"/>
        <family val="2"/>
      </rPr>
      <t>Acciones racionalización</t>
    </r>
  </si>
  <si>
    <r>
      <rPr>
        <b/>
        <sz val="9"/>
        <rFont val="Arial"/>
        <family val="2"/>
      </rPr>
      <t>Fecha inicio</t>
    </r>
  </si>
  <si>
    <r>
      <rPr>
        <b/>
        <sz val="9"/>
        <rFont val="Arial"/>
        <family val="2"/>
      </rPr>
      <t>Fecha final presente vigencia</t>
    </r>
  </si>
  <si>
    <r>
      <rPr>
        <b/>
        <sz val="9"/>
        <rFont val="Arial"/>
        <family val="2"/>
      </rPr>
      <t>Fecha final racionalizaci ón</t>
    </r>
  </si>
  <si>
    <r>
      <rPr>
        <b/>
        <sz val="9"/>
        <rFont val="Arial"/>
        <family val="2"/>
      </rPr>
      <t>Responsable</t>
    </r>
  </si>
  <si>
    <r>
      <rPr>
        <sz val="9"/>
        <rFont val="Arial"/>
        <family val="2"/>
      </rPr>
      <t>Modelo Único – Hijo</t>
    </r>
  </si>
  <si>
    <r>
      <rPr>
        <sz val="9"/>
        <rFont val="Arial"/>
        <family val="2"/>
      </rPr>
      <t>Credencial de expendedor de drogas</t>
    </r>
  </si>
  <si>
    <r>
      <rPr>
        <sz val="9"/>
        <rFont val="Arial"/>
        <family val="2"/>
      </rPr>
      <t>Inscrito</t>
    </r>
  </si>
  <si>
    <t>El ciudadano
radica a través de correo electrónico la documentación, sin embargo, debe allegar las estampillas y consignacion en original para finalizar el trámite</t>
  </si>
  <si>
    <t>Lograr la compra de estampilla por PSE y que el trámite sea completamente en línea</t>
  </si>
  <si>
    <r>
      <rPr>
        <sz val="9"/>
        <rFont val="Arial"/>
        <family val="2"/>
      </rPr>
      <t xml:space="preserve">Ahorro en tiempo y costos de desplazamiento.
</t>
    </r>
    <r>
      <rPr>
        <sz val="9"/>
        <rFont val="Arial"/>
        <family val="2"/>
      </rPr>
      <t>Disponibilidad total para la solicitud del trámite 24/7.</t>
    </r>
  </si>
  <si>
    <t>Tecnológica</t>
  </si>
  <si>
    <t>Pago en línea
Disponer mecanismos de seguimiento
Trámite total en Línea</t>
  </si>
  <si>
    <t>Julio de 2018</t>
  </si>
  <si>
    <t>Diciembre de 2018</t>
  </si>
  <si>
    <t>Junio de 2019</t>
  </si>
  <si>
    <t>Oficina de Control de Medicamentos
Sistemas de Información
Hacienda Departamental</t>
  </si>
  <si>
    <r>
      <rPr>
        <sz val="9"/>
        <rFont val="Arial"/>
        <family val="2"/>
      </rPr>
      <t>Cancelación de la inscripción para el manejo de medicamentos de control especial</t>
    </r>
  </si>
  <si>
    <t xml:space="preserve">El ciudadano radica a través de correo electrónico oficio informando la novedad de cierre de manejo de medicamento de control especial. </t>
  </si>
  <si>
    <r>
      <rPr>
        <sz val="9"/>
        <rFont val="Arial"/>
        <family val="2"/>
      </rPr>
      <t>Diseñar un formulario de cierre e implementar que el trámite sea en línea (que se pueda diligenciar el formulario haciendo la novedad del cierre).</t>
    </r>
    <r>
      <rPr>
        <sz val="9"/>
        <color rgb="FFFF0000"/>
        <rFont val="Arial"/>
        <family val="2"/>
      </rPr>
      <t xml:space="preserve"> </t>
    </r>
  </si>
  <si>
    <t xml:space="preserve">Verificar pago de formulario de cierre en linea. </t>
  </si>
  <si>
    <t>Oficina de Control de Medicamentos
Sistemas de Información</t>
  </si>
  <si>
    <r>
      <rPr>
        <sz val="9"/>
        <rFont val="Arial"/>
        <family val="2"/>
      </rPr>
      <t>Inscripción, renovación, ampliación o modificación para el manejo de medicamentos de control especial</t>
    </r>
  </si>
  <si>
    <t>El ciudadano
radica a través de correo electrónico la documentación, sin embargo, debe allegar las estampillas en original y la consignación para finalizar el trámite</t>
  </si>
  <si>
    <r>
      <rPr>
        <sz val="9"/>
        <rFont val="Arial"/>
        <family val="2"/>
      </rPr>
      <t>Autorización de funcionamiento de establecimientos farmacéuticos</t>
    </r>
  </si>
  <si>
    <r>
      <rPr>
        <sz val="9"/>
        <rFont val="Arial"/>
        <family val="2"/>
      </rPr>
      <t>Único</t>
    </r>
  </si>
  <si>
    <r>
      <rPr>
        <sz val="9"/>
        <rFont val="Arial"/>
        <family val="2"/>
      </rPr>
      <t>Autorización y/o renovación en buenas practicas del servicio farmacéutico (BPSF),</t>
    </r>
  </si>
  <si>
    <r>
      <t>Fecha de Publicación:</t>
    </r>
    <r>
      <rPr>
        <b/>
        <u/>
        <sz val="14"/>
        <color theme="1"/>
        <rFont val="Arial"/>
        <family val="2"/>
      </rPr>
      <t xml:space="preserve"> 30 de Enero 2018</t>
    </r>
  </si>
  <si>
    <r>
      <rPr>
        <b/>
        <u/>
        <sz val="18"/>
        <color theme="5"/>
        <rFont val="Arial"/>
        <family val="2"/>
      </rPr>
      <t>Componente 3:</t>
    </r>
    <r>
      <rPr>
        <b/>
        <sz val="18"/>
        <color theme="1"/>
        <rFont val="Arial"/>
        <family val="2"/>
      </rPr>
      <t xml:space="preserve"> Rendición de Cuentas</t>
    </r>
  </si>
  <si>
    <r>
      <rPr>
        <b/>
        <sz val="12"/>
        <color theme="1"/>
        <rFont val="Arial"/>
        <family val="2"/>
      </rPr>
      <t>Subcomponente/proceso 1</t>
    </r>
    <r>
      <rPr>
        <sz val="12"/>
        <color theme="1"/>
        <rFont val="Arial"/>
        <family val="2"/>
      </rPr>
      <t xml:space="preserve">
Información de calidad y en lenguaje
comprensible</t>
    </r>
  </si>
  <si>
    <t>1.1</t>
  </si>
  <si>
    <t>Facilitar el control social, que comprende acciones de petición de información y de explicaciones para buscar la transparencia de la gestión de la administración pública y lograr la adopción de los principios de Buen Gobierno (Decreto 2641 de 2012 reglamentario Ley Anticorrupción</t>
  </si>
  <si>
    <t>Suministrar de manera permanente la información actualizada de PQRSD en la página web del IDS</t>
  </si>
  <si>
    <t>Planeacion y sistemas de información - Servicio de  atención a comunidad-SAC</t>
  </si>
  <si>
    <t>Trimestral</t>
  </si>
  <si>
    <t>1.2</t>
  </si>
  <si>
    <t xml:space="preserve">La Rendición de Cuentas es un instrumento que implica la obligación de informar y el derecho de ser informado, se desarrollará como un proceso permanente de entrega de resultados, donde el ciudadano conozca los planes y desarrollo de las acciones, para lo cual, el Instituto Departamental de Salud a través de la página web insitucional www.ids.gov.co mantendrá informado al ciudadano con la invitación permanente a participar a través de sus preguntas,  opiniones y sugerencias, en el seguimiento y mejoramiento de la gestión. </t>
  </si>
  <si>
    <t>El Instituto Departamental de Salud desarrollará el proceso de rendición de cuentas a través de las publicaciones en la pagina web institucional (Plan de Acción vigencia 2017, Ejecuciones presupuestales - Plan de Inversion, Informes de Gestión trimestrales publicados para fácil acceso de la comunidad, Contratación y demás información pública)</t>
  </si>
  <si>
    <t>Planeacion y sistemas de información - Participación Social y atencion a la comunidad</t>
  </si>
  <si>
    <t>Permanente</t>
  </si>
  <si>
    <r>
      <rPr>
        <b/>
        <sz val="12"/>
        <color theme="1"/>
        <rFont val="Arial"/>
        <family val="2"/>
      </rPr>
      <t>Subcomponente/proceso 2</t>
    </r>
    <r>
      <rPr>
        <sz val="12"/>
        <color theme="1"/>
        <rFont val="Arial"/>
        <family val="2"/>
      </rPr>
      <t xml:space="preserve">
Diálogo de doble vía con la ciudadanía
y sus organizaciones</t>
    </r>
  </si>
  <si>
    <t>Anualmente se efectuará un evento de Audiencia Pública de Rendición de Cuentas a la Ciudadanía, donde se efectuará un balance de la gestión, las metas alcanzadas, los resultados obtenidos y los recursos utilizados.</t>
  </si>
  <si>
    <t>Realizar una (1) Audiencia Pública de Rendición de Cuentas</t>
  </si>
  <si>
    <t>Dirección, Planeación y sistemas de información - Participación Social y Comunicaciones</t>
  </si>
  <si>
    <t>Cuarto trimestre 2018</t>
  </si>
  <si>
    <r>
      <rPr>
        <b/>
        <sz val="12"/>
        <color theme="1"/>
        <rFont val="Arial"/>
        <family val="2"/>
      </rPr>
      <t>Subcomponente/proceso 3</t>
    </r>
    <r>
      <rPr>
        <sz val="12"/>
        <color theme="1"/>
        <rFont val="Arial"/>
        <family val="2"/>
      </rPr>
      <t xml:space="preserve">
Incentivos para motivar la cultura de la
rendición y petición de cuentas</t>
    </r>
  </si>
  <si>
    <t>Incentivar a la comunidad sobre los eventos de interés de salud, sus deberes y derechos en salud</t>
  </si>
  <si>
    <t>Realización de los Comtés de vigilancia epidemiológica comunitaria -COVECOM.
Capacitaciones EAPB con las asociaciones de usuarios y coordinaciones de salud pública de los 40 municipios para la replica a las entidades y asociaciones de usuarios , seguimiento a la operatividad de los mecanismos de participación social que operan en el muncipio.</t>
  </si>
  <si>
    <t>Grupo de salud pública-vigilancia en salud pública,  sistemas de información - Participación Social y Comunicaciones</t>
  </si>
  <si>
    <r>
      <rPr>
        <b/>
        <sz val="12"/>
        <color theme="1"/>
        <rFont val="Arial"/>
        <family val="2"/>
      </rPr>
      <t>Subcomponente/proceso 4</t>
    </r>
    <r>
      <rPr>
        <sz val="12"/>
        <color theme="1"/>
        <rFont val="Arial"/>
        <family val="2"/>
      </rPr>
      <t xml:space="preserve">
Evaluación y retroalimentación a la
gestión institucional</t>
    </r>
  </si>
  <si>
    <t>Realizar trimestralmente los informes de gestión</t>
  </si>
  <si>
    <t>Elaborar 4 informes de gestión (trimestrales) publicados en la pagina web del IDS</t>
  </si>
  <si>
    <t>Planeacion y sistemas de información</t>
  </si>
  <si>
    <t>Anual y trimestral.</t>
  </si>
  <si>
    <t>4.2</t>
  </si>
  <si>
    <t>Rendir información de la gestión realizada a la Gobernacion del Dpto, Miembros del CTSSS, Asamblea Dptal y Entes de Control (según Demanda)</t>
  </si>
  <si>
    <t>Rendir 4 informes de gestión de manera oportuna a la Gobernacion del Dpto, Miembros del CTSSS, Asamblea Dptal y Entes de Control.</t>
  </si>
  <si>
    <t>Dirección, Planeación y sistemas de información - Coordinadores de los grupos del IDS, Participación Social y Comunicaciones</t>
  </si>
  <si>
    <t>Trimestral según fechas definidas enla circular No 585 de fecha 14 de Diciembre de 2017</t>
  </si>
  <si>
    <r>
      <rPr>
        <b/>
        <u/>
        <sz val="18"/>
        <color theme="6" tint="-0.499984740745262"/>
        <rFont val="Arial"/>
        <family val="2"/>
      </rPr>
      <t>Componente 4:</t>
    </r>
    <r>
      <rPr>
        <b/>
        <sz val="18"/>
        <color theme="1"/>
        <rFont val="Arial"/>
        <family val="2"/>
      </rPr>
      <t xml:space="preserve"> Atención al Ciudadano</t>
    </r>
  </si>
  <si>
    <r>
      <rPr>
        <b/>
        <sz val="12"/>
        <color theme="1"/>
        <rFont val="Arial"/>
        <family val="2"/>
      </rPr>
      <t>Subcomponente/proceso 1</t>
    </r>
    <r>
      <rPr>
        <sz val="12"/>
        <color theme="1"/>
        <rFont val="Arial"/>
        <family val="2"/>
      </rPr>
      <t xml:space="preserve">
Estructura administrativa y
Direccionamiento estratégico</t>
    </r>
  </si>
  <si>
    <t>Fortalecer la operatividad de la oficina del servicio de Atencion a la Comunidad (SAC) en el seguimiento y cirerre de las PQR.</t>
  </si>
  <si>
    <t xml:space="preserve">Informes trimestrales que evidence el oportuno seguimiento y cirerre de las PQR.  </t>
  </si>
  <si>
    <t xml:space="preserve">Servicio de atencion a la comunidad (SAC) </t>
  </si>
  <si>
    <t>Definir y difundir el portafolio de servicio al ciudadano de la entidad</t>
  </si>
  <si>
    <t>Portafolio socializado en la Entidad y difundido a través de la web www.ids.gov.co</t>
  </si>
  <si>
    <t>Servicio de atencion a la comunidad (SAC) - Participación Social - Sistemas de Información</t>
  </si>
  <si>
    <r>
      <rPr>
        <b/>
        <sz val="12"/>
        <color theme="1"/>
        <rFont val="Arial"/>
        <family val="2"/>
      </rPr>
      <t>Subcomponente/proceso 2</t>
    </r>
    <r>
      <rPr>
        <sz val="12"/>
        <color theme="1"/>
        <rFont val="Arial"/>
        <family val="2"/>
      </rPr>
      <t xml:space="preserve">
Fortalecimiento de los canales de
atención</t>
    </r>
  </si>
  <si>
    <t xml:space="preserve">Poner a disposición de la ciudadanía espacios físicos visibles de la información actualizada sobre:
- Derechos y deberes de los usuarios y medios para garantizarlos.  
- Descripción de los procedimientos, trámites y servicios de la entidad.  
- Tiempos de entrega de cada trámite o servicio. 
- Requisitos e indicaciones necesarios para que los ciudadanos puedan cumplir con sus obligaciones o ejercer sus derechos. 
 Horarios y puntos de atención.  
- Dependencia, nombre y cargo del servidor a quien debe dirigirse en caso de una queja o un reclamo. 
-Informar a la ciudadanía sobre los medios de atención con los que cuenta la entidad para recepción de peticiones, quejas, sugerencias, reclamos y denuncias de actos de corrupción. </t>
  </si>
  <si>
    <t>Campaña de información y solcialización a traves de medios de comunicación orales y escitos y página web.
Informacion actualizada en cartelera, televisor, pendones y demás medios de que se disponga.</t>
  </si>
  <si>
    <t xml:space="preserve">Servicio de atención a la comunidad (SAC) </t>
  </si>
  <si>
    <r>
      <rPr>
        <b/>
        <sz val="12"/>
        <color theme="1"/>
        <rFont val="Arial"/>
        <family val="2"/>
      </rPr>
      <t>Subcomponente/proceso 3</t>
    </r>
    <r>
      <rPr>
        <sz val="12"/>
        <color theme="1"/>
        <rFont val="Arial"/>
        <family val="2"/>
      </rPr>
      <t xml:space="preserve">
Talento Humano</t>
    </r>
  </si>
  <si>
    <t>Afianzar la cultura de servicio al ciudadano en los Servidores Públicos,  mediante programas de capacitación y sensibilización.</t>
  </si>
  <si>
    <t>Durante la presente vigencia realizar una jornada de sensibilización sobre atención al ciudadano en los servidores de la entidad.</t>
  </si>
  <si>
    <t xml:space="preserve">Recursos Humanos y Servicio de atencion a la comunidad (SAC) </t>
  </si>
  <si>
    <t>30 de Junio de 2018</t>
  </si>
  <si>
    <r>
      <rPr>
        <b/>
        <sz val="12"/>
        <color theme="1"/>
        <rFont val="Arial"/>
        <family val="2"/>
      </rPr>
      <t>Subcomponente/proceso 4</t>
    </r>
    <r>
      <rPr>
        <sz val="12"/>
        <color theme="1"/>
        <rFont val="Arial"/>
        <family val="2"/>
      </rPr>
      <t xml:space="preserve">
Normativo y procedimental</t>
    </r>
  </si>
  <si>
    <t xml:space="preserve">Actualizar el acto administrativo de reglamento interno de PQR y denuncias.
</t>
  </si>
  <si>
    <t>Acto administrativo de reglamento interno de PQR y denuncias actualizado</t>
  </si>
  <si>
    <t>Servicio de atencion a la comunidad (SAC) - Participación Social - Planeación - Juridica y Alta dirección</t>
  </si>
  <si>
    <r>
      <rPr>
        <b/>
        <sz val="12"/>
        <color theme="1"/>
        <rFont val="Arial"/>
        <family val="2"/>
      </rPr>
      <t>Subcomponente/proceso 5</t>
    </r>
    <r>
      <rPr>
        <sz val="12"/>
        <color theme="1"/>
        <rFont val="Arial"/>
        <family val="2"/>
      </rPr>
      <t xml:space="preserve">
Relacionamiento con el ciudadano</t>
    </r>
  </si>
  <si>
    <t>Medir la satisfacción del ciudadano en relación con los trámites y servicios que presta la Entidad.</t>
  </si>
  <si>
    <t>Evaluar trimestralmente la encuesta  para medir la satisfacción del ciudadano</t>
  </si>
  <si>
    <t>Servicio de atencion a la comunidad (SAC) - Participación Social</t>
  </si>
  <si>
    <t>5.2</t>
  </si>
  <si>
    <t>Identificar necesidades, expectativas e intereses del ciudadano para gestionar la atención adecuada y oportuna</t>
  </si>
  <si>
    <t>Establecer estadísticamente cuáles son las solicitudes y necesidades más comunes por las cuales acude el ciudadano al IDS.</t>
  </si>
  <si>
    <t>Servicio de atencion a la comunidad (SAC) quien coordina a nivel institucional.</t>
  </si>
  <si>
    <t xml:space="preserve">Semestral </t>
  </si>
  <si>
    <r>
      <t>Fecha de Publicación:</t>
    </r>
    <r>
      <rPr>
        <b/>
        <u/>
        <sz val="14"/>
        <color theme="1"/>
        <rFont val="Arial"/>
        <family val="2"/>
      </rPr>
      <t xml:space="preserve"> 31 de Enero de 2018</t>
    </r>
  </si>
  <si>
    <t>Plan Anticorrupción y de Atención al CIudadano</t>
  </si>
  <si>
    <r>
      <rPr>
        <b/>
        <u/>
        <sz val="18"/>
        <color theme="8" tint="-0.249977111117893"/>
        <rFont val="Arial"/>
        <family val="2"/>
      </rPr>
      <t>Componente 5:</t>
    </r>
    <r>
      <rPr>
        <b/>
        <sz val="18"/>
        <color theme="1"/>
        <rFont val="Arial"/>
        <family val="2"/>
      </rPr>
      <t xml:space="preserve"> Transparencia y Acceso a la Informcaión</t>
    </r>
  </si>
  <si>
    <t>Indicadores</t>
  </si>
  <si>
    <r>
      <rPr>
        <b/>
        <sz val="12"/>
        <color theme="1"/>
        <rFont val="Arial"/>
        <family val="2"/>
      </rPr>
      <t>Subcomponente/proceso 1</t>
    </r>
    <r>
      <rPr>
        <sz val="12"/>
        <color theme="1"/>
        <rFont val="Arial"/>
        <family val="2"/>
      </rPr>
      <t xml:space="preserve">
Lineamientos de Transparencia
Activa</t>
    </r>
  </si>
  <si>
    <t>Realizar un diagnostico de la información publicada, de acuerdo a la norma de transparencia y acceso a la información.</t>
  </si>
  <si>
    <t>Diagnóstico realizado</t>
  </si>
  <si>
    <t>Diagnóstico elaborado</t>
  </si>
  <si>
    <t>Abril de 2018</t>
  </si>
  <si>
    <t>Mantener actualizada la página web con la información de acuerdo a la Ley de transparencia y acceso a la información.</t>
  </si>
  <si>
    <t>Enlace de transparencia y acceso a la información en la página web</t>
  </si>
  <si>
    <t># de publicaciones/# total de publicaciones solicitadas</t>
  </si>
  <si>
    <t>1.3</t>
  </si>
  <si>
    <t>Mantener actualizados en la plataforma SUIT los trámites y OPA de la entidad</t>
  </si>
  <si>
    <t>Trámites y OPA registrados y actualizados en el SUIT</t>
  </si>
  <si>
    <t># de trámites inscritos/# total de trámites</t>
  </si>
  <si>
    <t>Planeación y Sistemas de Información junto a las dependencias y grupos involucrados</t>
  </si>
  <si>
    <t>1.4</t>
  </si>
  <si>
    <t>Asegurar el registro de los contratos de Función Pública en el SECOP y SIA OBSERVA</t>
  </si>
  <si>
    <t>100% de los contratos registrados</t>
  </si>
  <si>
    <t># de contratos publicados / #  contratos celebrados</t>
  </si>
  <si>
    <t>Recursos Fìsicos, Recursos Humanos, Prestación de Servicios y Salud Pública Colectiva</t>
  </si>
  <si>
    <t>1.5</t>
  </si>
  <si>
    <t>Identificar, analizar, estructurar, aprobar y publicar datos abiertos</t>
  </si>
  <si>
    <t>Datos abiertos publicados</t>
  </si>
  <si>
    <t># de datos abiertos publicados / #  de datos abiertos conformados</t>
  </si>
  <si>
    <t>Sistemas de Información junto a todas la dependencias y grupos</t>
  </si>
  <si>
    <r>
      <rPr>
        <b/>
        <sz val="12"/>
        <color theme="1"/>
        <rFont val="Arial"/>
        <family val="2"/>
      </rPr>
      <t>Subcomponente/proceso 2</t>
    </r>
    <r>
      <rPr>
        <sz val="12"/>
        <color theme="1"/>
        <rFont val="Arial"/>
        <family val="2"/>
      </rPr>
      <t xml:space="preserve">
Lineamientos de Transparencia
Pasiva</t>
    </r>
  </si>
  <si>
    <t>Permitir a los usuarios dar seguimiento en línea de las PQRSD</t>
  </si>
  <si>
    <t>Software adquirido</t>
  </si>
  <si>
    <t>Software implementado</t>
  </si>
  <si>
    <t>Servicio de Atención a la Comunidad, Planeación y Sistemas de Información</t>
  </si>
  <si>
    <t>Octubre de 2018</t>
  </si>
  <si>
    <r>
      <rPr>
        <b/>
        <sz val="12"/>
        <color theme="1"/>
        <rFont val="Arial"/>
        <family val="2"/>
      </rPr>
      <t>Subcomponente/proceso 3</t>
    </r>
    <r>
      <rPr>
        <sz val="12"/>
        <color theme="1"/>
        <rFont val="Arial"/>
        <family val="2"/>
      </rPr>
      <t xml:space="preserve">
Elaboración los Instrumentos
de Gestión de la
Información</t>
    </r>
  </si>
  <si>
    <t>Actualizar el inventario de activos de información y el índice de Información Clasificada y Reservada teniendo en cuenta los requerimientos de GEL</t>
  </si>
  <si>
    <t>Publicación en la página web la actaulización del Inventario de activos de información e Índice de información clasificada y reservada</t>
  </si>
  <si>
    <t>Publicaciones</t>
  </si>
  <si>
    <t>Jurídica y Planeación y Sistemas de Información</t>
  </si>
  <si>
    <t>Agosto de 2018</t>
  </si>
  <si>
    <r>
      <rPr>
        <b/>
        <sz val="12"/>
        <color theme="1"/>
        <rFont val="Arial"/>
        <family val="2"/>
      </rPr>
      <t>Subcomponente/proceso 4</t>
    </r>
    <r>
      <rPr>
        <sz val="12"/>
        <color theme="1"/>
        <rFont val="Arial"/>
        <family val="2"/>
      </rPr>
      <t xml:space="preserve">
Criterio Diferencial de
Accesibilidad</t>
    </r>
  </si>
  <si>
    <t>Cambiar el diseño de la página web que cumpla con criterios diferencial de accesibilidad y a los lineamientos de la política editorial de la entidad</t>
  </si>
  <si>
    <t>Página web con nuevo diseño</t>
  </si>
  <si>
    <t>Página web actualizada</t>
  </si>
  <si>
    <r>
      <rPr>
        <b/>
        <sz val="12"/>
        <color theme="1"/>
        <rFont val="Arial"/>
        <family val="2"/>
      </rPr>
      <t>Subcomponente/proceso 5</t>
    </r>
    <r>
      <rPr>
        <sz val="12"/>
        <color theme="1"/>
        <rFont val="Arial"/>
        <family val="2"/>
      </rPr>
      <t xml:space="preserve">
Monitoreo del Acceso a
la Información Pública</t>
    </r>
  </si>
  <si>
    <t>Mantener informado al ciudadado del comportamiento de las solicitudes de acceso a la información pública</t>
  </si>
  <si>
    <t>Publicación del Informe de Acceso a la Información Pública</t>
  </si>
  <si>
    <t>Capítulo incluido en el informe de PQRSD/ Informe PQRSD</t>
  </si>
  <si>
    <t>Servicio de Atención a la Comunidad y Sistemas de Información</t>
  </si>
  <si>
    <t>100</t>
  </si>
  <si>
    <t>1</t>
  </si>
  <si>
    <t>Recursos Financieros, Atención en Salud, Recursos Humanos, Jurídica,  Planeación (Arquitectura) (Sistemas)</t>
  </si>
  <si>
    <t>Recursos Financieros, Atención en Salud, Recursos Humanos, Jurídica,  Planeación Sistemas</t>
  </si>
  <si>
    <t>Grupo Financiero con responsabilidad de las ESE como empleadoras y las Entidades Administradoras  (Cesantías, Salud, Pensiones y ARL)</t>
  </si>
  <si>
    <t>Recuros Financieros, Atención en Salud.</t>
  </si>
  <si>
    <t>Recuros Financieros, Presupuesto y Pagaduría.</t>
  </si>
  <si>
    <t>0</t>
  </si>
  <si>
    <t>=SI.ERROR((V10/W10);0)</t>
  </si>
  <si>
    <t>o</t>
  </si>
  <si>
    <r>
      <t xml:space="preserve">Vigencia: </t>
    </r>
    <r>
      <rPr>
        <b/>
        <u/>
        <sz val="14"/>
        <rFont val="Arial"/>
        <family val="2"/>
      </rPr>
      <t>2021</t>
    </r>
  </si>
  <si>
    <t>Avances esperados y ejecutados en los Informes de Gestion, Planes de Accion. 
Logro de Metas Planteadas 
Mejoramiento de Gestión</t>
  </si>
  <si>
    <t>Asistencia tecnica en la formulacion del Plan de Acción Institucional 2021 programado con Coordinadores de Grupos, Subgrupos y Dimensiones del PDSP,  Planeación y el Director del IDS</t>
  </si>
  <si>
    <t>Elaboración de  plan de Accion  institucional 2021</t>
  </si>
  <si>
    <t>Elaboración de Informe de Evaluación y Seguimiento trimestralmente del Plan de Acción Institucional 2021</t>
  </si>
  <si>
    <t>Plan de Acción  Institutocional 2021</t>
  </si>
  <si>
    <t>Documento Plan de Accion Revisado y consolidado</t>
  </si>
  <si>
    <t>Documento Informe de Gestion Revisado y consolidado</t>
  </si>
  <si>
    <t>N/A</t>
  </si>
  <si>
    <t xml:space="preserve"> (Informe avance Plan de accion / informes de seguimiento planeados en el año)  * 100 </t>
  </si>
  <si>
    <t>Avances esperados y ejecutados en los Informes de Gestion y  Planes la entidad 
Logro de Metas Planteadas 
Mejoramiento de Gestión</t>
  </si>
  <si>
    <t>Revisión metas y porcentajes de ejecucion con respecto a lo programado por el IDS del Plan de Desarrollo Departamental vigente</t>
  </si>
  <si>
    <t>Documento PDD Gestion revisado por el Coordinador de Planeacion del IDS</t>
  </si>
  <si>
    <t>Presentación a los Miembros del CTSSS, Asamblea Departamental y al Sr.Gobernador.</t>
  </si>
  <si>
    <t>Documento previamente entregado y Actas</t>
  </si>
  <si>
    <t>Realizar Informe de Rendicion de cuentas anual</t>
  </si>
  <si>
    <t>Informe de rendiciòn Presentacion Power Point</t>
  </si>
  <si>
    <t>(Metas alcanzadas por la entidad para la vigencia/ Total metas planeadas por la entidad en la vigencia) * 100</t>
  </si>
  <si>
    <t xml:space="preserve">según demanda </t>
  </si>
  <si>
    <t>Avances esperados en el Plan Anticorrupcion, acciones preventivas, correctivas y de mejoramiento.</t>
  </si>
  <si>
    <t>Realizar mesas de trabajo para identificar los riesgos de corrupcion de la Entidad</t>
  </si>
  <si>
    <t xml:space="preserve">Actas de Reuniones y firmas de asistencias
</t>
  </si>
  <si>
    <t>Elaborar el Plan Anticorrupcion de la Entidad</t>
  </si>
  <si>
    <t>Documento elaborado</t>
  </si>
  <si>
    <t xml:space="preserve">Publicar en la web el Plan de Anticorrupcion </t>
  </si>
  <si>
    <t>página web web institucional - del Plan anticorrupcion</t>
  </si>
  <si>
    <t>Socializar e informar sobre el Plan de Anticorrupcion  y de Atencion al Ciudadano a LA Dirección y todos los Coordinadores de la Entidad.</t>
  </si>
  <si>
    <t>Numero de capacitaciones realizadas / Numero de capacitaciones programadas</t>
  </si>
  <si>
    <t xml:space="preserve">(Numero de  socializaciones realizadas / Numero Socializaciones programadas)  *  100
</t>
  </si>
  <si>
    <t xml:space="preserve">se realizo en el primer trimestre la presentacion de rendicion de cuentas para la vigencia 2020 debido a que por la pandemia no se pudo realizar en la vigencia anterior </t>
  </si>
  <si>
    <t>Cumplir con los lineamientos del Ministerio de Salud en cuanto al Plan Territorial de Salud</t>
  </si>
  <si>
    <t>Brindar apoyo técnico a nivel institucional en los  procesos de adaptación y adopción de los contenidos establecidos en el Plan Decenal de Salud Publica en cada cuatrenio a través del Plan Territorial de Salud (Departamento y Municipios) mediante reuniones o informes con el equipo  técnico (sector salud) para la formulación, implementación, monitoreo y evaluación del plan territorial de salud del departamento en cumplimiento de la Res. 0545 de fecha  27/11/14 de l Gobierno Departamental  y la Res.  No. 02230 de fecha  7/07/17 del IDS.</t>
  </si>
  <si>
    <t xml:space="preserve">Actas con asistencias a las reuniones, informes y circulares informativas. </t>
  </si>
  <si>
    <t>Relizar monitoreo los avances en el cargue de la plataforma e Informe del reporte avance cargue en Portal Web del PTS del Departamento y brindar asesoria a los responsables del monitoreo por parte de las 8 dimensiones transversales y las 2 dimensiones prioritarias del PTS, como integrantes del equipo técnico territorial para la formulación, implementación, monitoreo y evaluación del plan territorial de salud del departamento</t>
  </si>
  <si>
    <t>Desarrollar el Documento del Plan de Desarrollo 2020-2023 y Plan Territorial de Salud</t>
  </si>
  <si>
    <t>Presentación y aprobación del plan de acción en salud-pas y el componente operativo anual de inversiones coai 2021 ante el consejo de gobierno</t>
  </si>
  <si>
    <t>Acta de Consejo de gobierno y listado de asistencias</t>
  </si>
  <si>
    <t>Paticipacion en el proceso de diagnostico  formulacion y aprobacion del plan de desarrollo departamental 2020-2023 y Plan Territorial de Salud</t>
  </si>
  <si>
    <t>Ordenanza de aprobacion y documento plan de desarrollo Dptal y PTS</t>
  </si>
  <si>
    <t>Cumplimiento de la Resolución 2003 de 2014 para la vigencia 2016</t>
  </si>
  <si>
    <t>Plano revisado y firmado</t>
  </si>
  <si>
    <t>Cumplir con la entrega de informes oportunos a los diferentes Entes de Control</t>
  </si>
  <si>
    <t xml:space="preserve">Revisar, verificar y consolidar la información solicitada por los diferentes Entes de Control </t>
  </si>
  <si>
    <t>Documentos</t>
  </si>
  <si>
    <t>Fomentar la cultura de gestión de proyectos del Instituto Departamental de Salud</t>
  </si>
  <si>
    <t xml:space="preserve">Apoyar la realización de los proyectos de Inversión del Instituto Departamental de salud , para acceder a la asignación de recursos.                                              
Apoyar el levantamiento de información para fundamentar el marco lógico de proyectos de Inversión del Instituto Departamental e salud.
Radicar los proyectos de inversión en el banco de proyectos de planeacion departamental para la asignacion de codigo BPIN.
</t>
  </si>
  <si>
    <t>Fichas MGA WEB
Inscirpcion Sistema 
Interno de Radicacion de Proyectos
Radicacion Banco de Proyectos de la Gobernacion</t>
  </si>
  <si>
    <t>Dar cumplimiento a las politicas y lineamientos  del modelo integrado de planeacion y gestion MIPG</t>
  </si>
  <si>
    <t>Revisar los diferenctes documentos (caracterizacion, procedimientos, formatos) referentes al sistema integrado de gestión  y proponer ajustes a los mismos.</t>
  </si>
  <si>
    <t xml:space="preserve">Documentos recibidos para ajustes y aprobación en el sistema integrado de gestion </t>
  </si>
  <si>
    <t>Control de documentos y registros</t>
  </si>
  <si>
    <t>Realizar la  emision, distribución y control de documentos del sistema de gestion de la calidad.</t>
  </si>
  <si>
    <t xml:space="preserve">Actualizacion del Programa de Gestión Documental </t>
  </si>
  <si>
    <t>Documento actualizado y aprobado</t>
  </si>
  <si>
    <t>Actualizacion del Plan Institucional de Archivos - PINAR</t>
  </si>
  <si>
    <t>Formular plan de mejoramiento archivistico</t>
  </si>
  <si>
    <t>Documento elaborado y aprobado</t>
  </si>
  <si>
    <t>Seguimiento a los compromisos establecidos con las oficinas productoras de acuerdo a lo evidenciado en el Diagnostico Integral de Archivos</t>
  </si>
  <si>
    <t xml:space="preserve">Cronograma, actas, listado de asistencia </t>
  </si>
  <si>
    <t>Desarrollar capacitaciones y asistencias tecnicas todos los actores del sistema.</t>
  </si>
  <si>
    <t>Cronograma de capacitación y/o asistencia técnica
Actas y listados de asistencias</t>
  </si>
  <si>
    <t>Apoyar tecnicamente en las auditorias realizadas por los entes de control.</t>
  </si>
  <si>
    <t xml:space="preserve">Plan Anual de Auditoria
Cronograma de Auditoria
</t>
  </si>
  <si>
    <t>Realización del Comité de Gestion y Desempeño de MIPG</t>
  </si>
  <si>
    <t>Actas y listado de asistencias</t>
  </si>
  <si>
    <t>Cumplir con los estandares de la Normatividad de la Ley General de Archivo</t>
  </si>
  <si>
    <t>Seguimiento y revisión a las tareas de clasificación, organización, descripcion, actualización  e identificacion de los inventariós documentales de los archivos de gestión de todas las oficinas productoras</t>
  </si>
  <si>
    <t>cronograma - inventarios documental</t>
  </si>
  <si>
    <t>Realizar los ajustes requeridos por comité Departamental de Archivo para la aprobacion de las Tablas de Retención Documental de la institucion</t>
  </si>
  <si>
    <t>Tabla de retencion documental con ajustes</t>
  </si>
  <si>
    <t xml:space="preserve">Radicar proyecto de fortalecimiento de la gestion documental del instituto departamental de salud presentado en la gobernacion departamental  </t>
  </si>
  <si>
    <t xml:space="preserve">correos institucionales,  comunicaciones </t>
  </si>
  <si>
    <t>Recepción, verificación, radicación en el SIEDOC Documental y distribución de la correspondencia externa recibida.</t>
  </si>
  <si>
    <t>Numero de radicados y registros en el SIEDOC documental</t>
  </si>
  <si>
    <t>Atención a consulta  y prestamo de Documentos en el archivo central</t>
  </si>
  <si>
    <t>Numero de consultas</t>
  </si>
  <si>
    <t>Fortalecer la Unidad de Archivo y correspondencia en equipos de digitalización e insumos archivisticos , teniendo en cuental la proyeccion del Recurso humano en la vigencia 2020 - 2023</t>
  </si>
  <si>
    <t xml:space="preserve">oficios de gestion radicados en planeacion departamental </t>
  </si>
  <si>
    <t xml:space="preserve">Capacitar al personal de la Institucion de acuerdo con las necesidades detectadas en los procesos de Gestión Documental. </t>
  </si>
  <si>
    <t>Cronograma, registro fotografico,Listado de Asistencias y Actas de capacitaciones</t>
  </si>
  <si>
    <t xml:space="preserve">Programar jornadas de fumigación y desinfeccion a los archivos </t>
  </si>
  <si>
    <t>Cronograma - comunicaciones</t>
  </si>
  <si>
    <t>Sumatoria de estrategias presentadas para la adopcion del plan Decenal</t>
  </si>
  <si>
    <t>(Número de acciones implementadas/número de acciones propuestas en la estrategia) * 100</t>
  </si>
  <si>
    <t xml:space="preserve">(Numero de  capacitaciones realizadas / Numero capacitaciones programadas)  *  100
</t>
  </si>
  <si>
    <t>Sumatoria de proyectos  de inversion del Instituto relacionados en el banco de proyectos</t>
  </si>
  <si>
    <t xml:space="preserve">No. de documentos analisadospor el SIG  y evaluados / total de documentos entregados. </t>
  </si>
  <si>
    <t xml:space="preserve"># de procesos aplicando la actualizacion modificacion de sus procedimientos en busca del lineamiento del MIPG (reuniones y/o asistencias tecnicas) / total de procesos de la instituto departamental de salud </t>
  </si>
  <si>
    <t>No.de documentos aprobados por direccion y publicados / total de documentos entregados al SIG</t>
  </si>
  <si>
    <t xml:space="preserve">No. de capacitaciones realizadas en pro del SIG / total de capacitaciones programadas </t>
  </si>
  <si>
    <t xml:space="preserve">No. de auditorias y capacitaciones externas al ids / total de auditorias y capacitaciones asistidas </t>
  </si>
  <si>
    <t>Numero de reuniones realizadas de Comites/ Numero de reuniones programadas de Comites</t>
  </si>
  <si>
    <t xml:space="preserve"> (Numero de capacitaciones realizadas / Numero capacitaciones  programadas)  *  100</t>
  </si>
  <si>
    <t>Concientizar en la entidad la importancia de la implementación de la Política Digital</t>
  </si>
  <si>
    <t>Dar seguimiento al PETI y al Sistema de Gestión de Seguridad Informática
Aplicar los lineamientos TIC para el Estado, TIC para la sociedad y los elementos habilitadores de la Política Digital
Dar seguimiento al Plan de Seguridad y Privacidad de la Información
Realizar autodiagnóstico para iiniciar la transición de IPv4 a IPv6
Dar seguimiento al Plan de Acción de Gobierno Digital
Implementar el programa de correcta disposición final de los residuos tecnológicos - RAEE de acuerdo con la normatividad del gobierno nacional</t>
  </si>
  <si>
    <t>Software cumpliendo con la normatividad y los procedimeintos establecidos por la Entidad</t>
  </si>
  <si>
    <t>Socializar software adquiridos
Mantener actualizado el catálogo de sistemas de información.
Prestar soporte técnico en la implementación del software
Dar seguimiento a los ajustes pertinentes del software.</t>
  </si>
  <si>
    <t>Mantener actualizados los contenidos de la página web de la entidad en  cumplimiento de la norma.</t>
  </si>
  <si>
    <t xml:space="preserve">
Dar seguimiento a la política editorial institucional
Publicar los conjuntos de datos abiertos estratégicos de la entidad en el  catálogo de datos del Estado Colombiano www.datos.gov.co</t>
  </si>
  <si>
    <t>Garantizar el óptimo funcionamiento de las tecnologías de información y comunicación.</t>
  </si>
  <si>
    <t>Socializar la Guía de mantenimiento
preventivo y correctivo a los equipos informáticos de la Entidad y las Políticas de Seguridad Informática</t>
  </si>
  <si>
    <t>Apoyar la implementación de la facturación electrónica</t>
  </si>
  <si>
    <t>Prestar soporte técnico oportuno y mantener continuidad en los servicios tecnológicos.</t>
  </si>
  <si>
    <t>Proyectos tecnológicos alineados con los objetivos institucionales y con el Modelo integrado de Planeación y Gestión</t>
  </si>
  <si>
    <t>Aportar a la planificación y ejecución de proyectos para el fortalecimiento de tecnologías de la información y comunicaciones</t>
  </si>
  <si>
    <t>Tablero de indicadores para seguimiento y control del PETI
Tablero de indicadores para seguimiento  al  Sistema de Gestión de Seguridad Informática
Tablero de indicadores para seguimiento al Plan de Seguridad y Privacidad de la Información
Tablero de indicadores para seguimiento al Plan de Acción de GobiernoDigital
Entrega al distribuidor autorizado  de los elementos de la Entidad con concepto de improductivos, obsoletos
y  que se encuentran en mal estado</t>
  </si>
  <si>
    <t>Catálogo de sistemas de información</t>
  </si>
  <si>
    <t>Política Editorial aplicada
Conjuntos de datos abiertos de los procesos misionales  publicados, actualizados y difundidos</t>
  </si>
  <si>
    <t>Formatos de solicitud interna y/o asistencia</t>
  </si>
  <si>
    <t>Procedimiento</t>
  </si>
  <si>
    <t>Formatos de solicitud interna</t>
  </si>
  <si>
    <t>Proyectos de fortalecimiento TIC</t>
  </si>
  <si>
    <t>Acciones ejecutadas/Total de acciones programadas  * 100</t>
  </si>
  <si>
    <t>Número de software en funcionamiento según la normatividad de la entidad/Total de software adquiridos * 100</t>
  </si>
  <si>
    <t>Publicaciones realizadas/Total de solicitudes de publicación * 100
Conjuntos de datos abiertos publicados/Conjuntos de datos abiertos estratégicos identificados * 100</t>
  </si>
  <si>
    <t>Funcionarios socializados /  Total de funcionarios * 100</t>
  </si>
  <si>
    <t>Procedimiento creado</t>
  </si>
  <si>
    <t>Solicitudes de servicios  atendidas en el periodo/Total de solicitudes de servicios  * 100</t>
  </si>
  <si>
    <t>Aportes realizados a la planificación y ejecución de proyectos / Total de proyectos propuestos por la entidad * 100</t>
  </si>
  <si>
    <t>Desarrollar el 100 del Programa Anual de Auditorias</t>
  </si>
  <si>
    <t>1)Formular a más tardar el 10 de febrero el Programa Anual de Auditorías, el cual será revisado y aprobado por  el Comité de Control Interno (CICI).
2)Desarrollar en un 100% el Programa Anual de Aduditoría aprobado por el CICI</t>
  </si>
  <si>
    <t>Informes de Auditoría e Informes de gestión de la OCI</t>
  </si>
  <si>
    <t>Dos (2) sesiones de Comité Institucional de Control Interno</t>
  </si>
  <si>
    <t>Conjuntamente con la Dirección convocar a Comité de Control Interno, como mínimo dos (2) veces al año.</t>
  </si>
  <si>
    <t>Actas de Comité.</t>
  </si>
  <si>
    <r>
      <t>1.</t>
    </r>
    <r>
      <rPr>
        <sz val="11"/>
        <color indexed="63"/>
        <rFont val="Arial"/>
        <family val="2"/>
      </rPr>
      <t xml:space="preserve"> Asesorar a la dirección del IDS en el desarrollo de lineamientos, políticas, estrategias, planes y programas y en las diferentes actividades que desarrolla el instituto, que permitan el cumplimiento de las normas jurídicas.</t>
    </r>
  </si>
  <si>
    <t>1.1.1.  Acompañamiento y participación en la Junta Directiva del Instituto.</t>
  </si>
  <si>
    <t xml:space="preserve">1.1.  Núm. De Juntas Directivas del IDS con acompañamiento de la oficina jurídica / números de Juntas Directivas del IDS realizadas. </t>
  </si>
  <si>
    <t>1.3.1. Acompañamiento y participación en   Comité Directivo  y demás Comités del IDS.</t>
  </si>
  <si>
    <t>1.3.  Numero de comités directivos con participación de la oficina / número total de comités</t>
  </si>
  <si>
    <t>2. Proyectar actos administrativos</t>
  </si>
  <si>
    <t>2.1.1. Atender oportunamente los requerimientos de la Dirección de la entidad respecto a la elaboración de proyectos de actos administrativos</t>
  </si>
  <si>
    <t>2.1. Núm. De Actos Admtivos proyectados/ Núm. de proyectos de actos administrativos solicitados por la Dirección</t>
  </si>
  <si>
    <t>3. Emitir conceptos jurídicos</t>
  </si>
  <si>
    <t>3.1.1. Atender con diligencia la solicitud de conceptos jurídicos solicitados por la Dirección del Instituto.</t>
  </si>
  <si>
    <t>3.1. Núm. de conceptos jurídicos  presentados/ Núm. de conceptos solicitados por la Dirección</t>
  </si>
  <si>
    <t>4. Dar respuesta oportuna  a derechos de petición que son trasladados a esta oficina</t>
  </si>
  <si>
    <t>4.1.1. Una vez recibido el Derecho de Petición, se deben efectuar las tareas de registro, revisión, trámite y respuesta oportuna al peticionario.</t>
  </si>
  <si>
    <t>4.1. No. de derechos de petición tramitados/ No. de derechos de petición recibidos</t>
  </si>
  <si>
    <t>1. Inventariar los procesos adelantados en contra y a favor del IDS</t>
  </si>
  <si>
    <t>1.1.1. Alimentar permanentemente la base de datos de los procesos judiciales que se adelantan en la entidad, a fin de mantener la organización, información y control de los mismos.</t>
  </si>
  <si>
    <t>1.1.  Base de datos actualizada</t>
  </si>
  <si>
    <t>2.Contestar o formular demandas y demás actuaciones que sustenten la posición de la entidad</t>
  </si>
  <si>
    <t>2.1.1. Notificación de la demanda</t>
  </si>
  <si>
    <t>2.1. Número de procesos judiciales atendidos oportunamente / Número de procesos judiciales que tiene la entidad que se muevan en el periodo.</t>
  </si>
  <si>
    <t>2.1.2. Asignar el abogado que llevará el proceso</t>
  </si>
  <si>
    <t>2.1.3. Realizar seguimiento</t>
  </si>
  <si>
    <t>3.Atender acciones de tutela impetradas</t>
  </si>
  <si>
    <t>3.1.1. Notificación</t>
  </si>
  <si>
    <t>3.1. Núm. Tutelas atendidas/ Núm. Tutelas presentadas ante el IDS</t>
  </si>
  <si>
    <t>3.1.2. Dar respuesta una vez se alleguen los soportes por la dependencia responsable</t>
  </si>
  <si>
    <t>3.1.3. Seguimiento</t>
  </si>
  <si>
    <t>1.     Convocar y desarrollar el Comité de Conciliación y Defensa Judicial</t>
  </si>
  <si>
    <t>1.1.1  Convocar a Comité de Conciliación conforme a solicitudes de conciliación y fechas programadas por la Procuraduría.</t>
  </si>
  <si>
    <t xml:space="preserve">1.1.   Numero de Comités de Conciliaciones realizados en el año / número mínimo de Comités que exige la Ley </t>
  </si>
  <si>
    <t xml:space="preserve">1.1.2.  Promover el cumplimiento de las funciones del Comité </t>
  </si>
  <si>
    <t>1.1.3.  Designar los abogados que tramitarán cada uno de los casos para que presenten ante el comité la ponencia  correspondiente</t>
  </si>
  <si>
    <t>1.1.4.  Levantar actas de reunión comité</t>
  </si>
  <si>
    <t>1.1.5.  Presentar un informe anual de gestión y la ejecución de sus decisiones.</t>
  </si>
  <si>
    <t>1.    Propender por la reducción  de demandas y condenas en contra de la entidad, respecto a acciones u omisiones.</t>
  </si>
  <si>
    <t>1.1.1.  Identificar permanentemente las causas que generan los procesos judiciales</t>
  </si>
  <si>
    <t xml:space="preserve">1.1.     Causas de demandas identificadas e intervenidas / total de causas de demanda </t>
  </si>
  <si>
    <t xml:space="preserve">1.2.     Número de profesionales contratados para la defensa judicial de la entidad en la vigencia 2015 que venían de la vigencia 2014 / número total de profesionales contratados para la defensa judicial en la vigencia 2015 </t>
  </si>
  <si>
    <t>1.2.1. Recomendar a la dirección de la entidad la continuidad de la contratación de los profesionales que ejercen la defensa judicial de la entidad.</t>
  </si>
  <si>
    <t>1.   Mantener al día los procesos de investigación disciplinaria a que haya lugar</t>
  </si>
  <si>
    <t>1.1.1.  Practicar las diligencias preliminares.</t>
  </si>
  <si>
    <t>1.1.  Número de  investigaciones disciplinarias preliminares abiertas / número total de denuncias o quejas por presuntas infracciones disciplinarias</t>
  </si>
  <si>
    <t>1.1.2.  Estudiar y tomar decisiones de abrir o no investigaciones por hechos o actos de los funcionarios que puedan configurar faltas disciplinarias.</t>
  </si>
  <si>
    <t>1.2.  Número de investigaciones disciplinarias abiertas / número total de denuncias o quejas por presuntas infracciones disciplinarias</t>
  </si>
  <si>
    <t>1.2.1. Llevar a cabo los procesos de investigación conforme lo establece la Ley 734 de 2002 (Código Único Disciplinario).</t>
  </si>
  <si>
    <t>1.2.2. Llevar para registro y control una base de datos actualizada de los procesos.</t>
  </si>
  <si>
    <t>1.3.  Número de procesos disciplinarios tramitados durante la vigencia / Número de procesos activos de la vigencia</t>
  </si>
  <si>
    <t>1.2.3.  Rendir los informes exigidos en la norma.</t>
  </si>
  <si>
    <t>1.2.4. Hacer seguimiento al proceso</t>
  </si>
  <si>
    <t>1.1.1.  Determinación de la obligación, .</t>
  </si>
  <si>
    <t>1.1.  Número de  procesos recibidos con su respectivo radicado en la vigencia 2021, con sus respectivos folios, minutas, comunicaciones, entre otros inmersos en el expediente.</t>
  </si>
  <si>
    <t>1.1.2.  Verificar que existan las condiciones y documentos soportes que conforman el título ejecutivo simple o complejo de acuerdo a la normativa aplicable</t>
  </si>
  <si>
    <t xml:space="preserve">1.1.3. Ingresar al inventario; sistematizar en excel, ingresar en el libro radicador y azetas el proceso y su etapa correspondiente, cuantia, calidad del ejecutado, verificacion de datos para notificaciones, gestiones documentales de persuasion.  </t>
  </si>
  <si>
    <t xml:space="preserve">1.2.2.    Llevar a cabo los procedimientos de investigación de bienes conforme lo establece el Estatuto Tributario Nacional y la Ley 1066 de 2006 (Por la cual se dictan normas para la normalización de la cartera pública y se dictan otras disposiciones). </t>
  </si>
  <si>
    <t>1.2.3.  Si reúne los requisitos se realiza el análisis jurídico para identificar bajo que parámetros legales debe realizarse la liquidación de la cuenta de cobro; intereses moratorios, costas procesales.aplicacion de amnistias vigentes.</t>
  </si>
  <si>
    <t xml:space="preserve"> - Contar con inventarios físicos impresos y en medio magnético debidamente actualizados</t>
  </si>
  <si>
    <t xml:space="preserve"> - Elaboración del inventario de bienes activos e inactivos
 - Parametrización de la información de inventarios con contabilidad</t>
  </si>
  <si>
    <t xml:space="preserve"> - Documento de Inventario de bienes
- Información en estados financieros</t>
  </si>
  <si>
    <t xml:space="preserve"> - Gestionar los desplazamientos oficiales del personal 
- Contar con los actos administrativos de comiones y desplazamientos
- Cumplir con los pagos de las facturas de servicios públicos de la entidad</t>
  </si>
  <si>
    <t xml:space="preserve"> - Liquidar las comisiones y desplazamientos y elaborar los actos administrativos
 - Tramitar el pago de las facturas de servicios públicos de la entidad</t>
  </si>
  <si>
    <t xml:space="preserve"> - Resoluciones de desplazamientos y comisiones
- Egreso de los pagos de los servicios públicos</t>
  </si>
  <si>
    <t>Contar con un Plan Anual de Adquisiciones que involucre todos los conceptos que demanda la entidad para la vigencia</t>
  </si>
  <si>
    <t xml:space="preserve"> - Definir matriz de consolidación de información de las necesidades
- Tamizar, racionalizar y estandarizar la información recibida y consolidarla
- Aplicar metodología de plenación a la información consolidada y valorarla para establecer un valor global del PAA</t>
  </si>
  <si>
    <t>Documento de PLAN ANUAL DE ADQUISICIONES</t>
  </si>
  <si>
    <t>Garantizar el suministro de bienes y servicios a las diferentes áreas y programas de la entidad para el funcionamiento administrativo y operativo de la misma</t>
  </si>
  <si>
    <t xml:space="preserve"> - Definición técnica de la necesidad en bienes o servicios</t>
  </si>
  <si>
    <t>Solicitud del profesional que requiere el bien o servicio</t>
  </si>
  <si>
    <t xml:space="preserve"> - Autorización del ordenador del gasto para iniciar el proceso</t>
  </si>
  <si>
    <t>Memorando de autorización del ordenador para iniciar el proceso precontractual, analizado previamente por los asesores jurídicos del Director</t>
  </si>
  <si>
    <t xml:space="preserve"> - Consecución de los recursos presupuestales </t>
  </si>
  <si>
    <t>Solicitud de las disponibilidades presupuestales</t>
  </si>
  <si>
    <t xml:space="preserve"> - Apliación de la modalidad según el presupuesto oficial del proceso</t>
  </si>
  <si>
    <t>Pliegos de condiciones en SECOP o Resolución de justificación de contratación directa</t>
  </si>
  <si>
    <t xml:space="preserve"> - Aceptación de oferta y/o celebración del respectivo contrato</t>
  </si>
  <si>
    <t>Aceptaciones o Contratos firmados</t>
  </si>
  <si>
    <t xml:space="preserve"> - Recibo de los bienes o servicios y tramite del pago correspondiente</t>
  </si>
  <si>
    <t>Facturas de venta de bienes, o de servicios</t>
  </si>
  <si>
    <t>Publicar los documentos contractuales requeridos y en los términos legales</t>
  </si>
  <si>
    <t xml:space="preserve"> - Revisión de los documentos a insertar en el SECOP</t>
  </si>
  <si>
    <t>Documentos publicados en el SECOP</t>
  </si>
  <si>
    <t xml:space="preserve"> - Inserción en el SECOP de los documentos</t>
  </si>
  <si>
    <t xml:space="preserve"> - Verificación y seguimiento a la publicación de los documentos</t>
  </si>
  <si>
    <t>#de actividades de Auditoría ejecutadas/# de actividades de auditoría programadas</t>
  </si>
  <si>
    <t>2 Comités realizados</t>
  </si>
  <si>
    <t># DE ACOMPAÑAMIENTOS EN LAS JUNTAS DIRECTIVAS DEL IDS</t>
  </si>
  <si>
    <t># DE ACOMPAÑAMIENTOS EN EL COMITÉ DIRECTIVO  DEL IDS</t>
  </si>
  <si>
    <t>NUMERO DE ACTOS ADMINISTRATIVOS DE LA OFICINA JURIDICA Y CONTROL INTERNO DISCIPLINARIO Y EL DESPACHO</t>
  </si>
  <si>
    <t>NUMERO DE CONCEPTOS SOLICITADOS A LA OFICINA JURIDICA</t>
  </si>
  <si>
    <t>(# DE RESPUESTAS OPORTUNAS A LOS DP / TOTAL DP RECIBIDAS EN EL PERIODO X 100)</t>
  </si>
  <si>
    <t xml:space="preserve">NUMERO DE PROCESOS </t>
  </si>
  <si>
    <t>NUMERO DE DEMANDAS CONTESTADAS OPORTUNAMENTE / TOTAL DE DEMANDAS X 100</t>
  </si>
  <si>
    <t>NUMERO DE DEMANDAS ASIGANDAS/ NUMERO DE DEMANDAS CONTESTADAS X 100</t>
  </si>
  <si>
    <t xml:space="preserve">RESPUESTA DE ACCIONES DE TUTELA EN LOS TERMINOS ESTABLECIDOS/NUMERO DE ACCIONES DE TUTELAS NOTIFICADAS X 100 </t>
  </si>
  <si>
    <t>NUMERO DE TUTELAS NOTIFICADAS / SEGUIMIENTO A LAS RESPUESTAS DE LAS ACCIONES DE TUTELA</t>
  </si>
  <si>
    <t>SOLICITUDES DE CONCILIACION EXTRAJUDICIAL / CONVOCATORIAS DE COMITÉ DE CONCILIACION X 100</t>
  </si>
  <si>
    <t>CUMPLIMIENTO AL REGLAMENTO Y FUNCIONES DEL COMITÉ DE CONCILIACION Y DEFENSA JUDICIAL / SOLICITUDES DEBATIDOS DENTRO DEL COMITÉ DE CONCILIACION Y DEFENSA JUDICIAL X 100</t>
  </si>
  <si>
    <t>DESINACION DE APODERADO / NUMERO DE SOLICITUDES DE CONCILIACION EXTRAJUDICIAL X 100</t>
  </si>
  <si>
    <t>NUMERO DE ACTAS / NUMERO DE CONVOCATORIAS DEL COMITÉ DE CONCILIACION X 100</t>
  </si>
  <si>
    <t>SOLICITUDES DEBATIDOS EN EL COMITÉ DE CONCILIACION / INFORME ANUAL X 100</t>
  </si>
  <si>
    <t xml:space="preserve">NUMERO DE PROCESOS JUDICIALES VINCULADOS </t>
  </si>
  <si>
    <t xml:space="preserve">NUMERO DE QUEJAS / NUMERO DE DILIGENCIAS PRELIMINARES </t>
  </si>
  <si>
    <t>NUMERO DE QUEJAS /  NUMERO DE APERTURA DE INDAGACION PRELIMINAR</t>
  </si>
  <si>
    <t>NUMERO DE PROCESOS / NUMERO DE QUEJAS X 100</t>
  </si>
  <si>
    <t>NUMERO DE PROCESOS SANCIONATORIOS RADICADOS EN LA OFICINA PARA EJECUTAR Y/O DESCARTAR SEGÚN SU ANALISIS Y CORRESPONDIENTE ACTUACION PERSUASIVA Y/O COACTIVA.</t>
  </si>
  <si>
    <t>NUMERO DE PROCESOS Y SU RESPECTIVA GESTION DOCUMENTAL, REGISTRO, SISTEMATIZACION Y NOTIFICACION CORRESPONDIENTE.</t>
  </si>
  <si>
    <t>NUMERO DE PROCESOS Y SU RESPECTIVA GESTION DOCUMENTAL, REGISTRO, SISTEMATIZACION Y ANALISIS  CORRESPONDIENTE.</t>
  </si>
  <si>
    <t>Meta propuesta de centros de costo / levantamiento de la información de inventarios activos e inactivos por centro de costos</t>
  </si>
  <si>
    <t>Numero de solicitudes de comisiones de desplazamiento / Numero de Actos administrativos de comisiones realizadas y liquidadas</t>
  </si>
  <si>
    <t>Numero de facturas de servicios a pagar / pago de las facturas de servicios públicos de la entidad recibidas</t>
  </si>
  <si>
    <t>Necesidades generales consolidadas / necesidades valoradas y estandarizadas</t>
  </si>
  <si>
    <t>Número total de procesos / Número de aceptaciones o contratos suscritos</t>
  </si>
  <si>
    <t>Total aceptaciones o contratos / Pagos de bienes y servicios</t>
  </si>
  <si>
    <t>Total procesos contractuales realizados / procesos cargados en el SECOP</t>
  </si>
  <si>
    <t>Documentos soportes para revisión y validación de información .  Información cargada en el aplicativo web en los plazos establecidos por el Ministerio de Salud y protección Social  y Resolución del IDS</t>
  </si>
  <si>
    <t xml:space="preserve">Programar de acuerdo a fechas definidas por el Ministerio de Salud y Protección Social  el 100% de las Mesas de Saneamiento de los Aportes Patronales del Departamento </t>
  </si>
  <si>
    <t xml:space="preserve">Programar la distribución de los recursos de acuerdo a metodología definida para aplicar normatividad, construir indicadores financieros y aplicarlos </t>
  </si>
  <si>
    <t xml:space="preserve"> Elaborar la distribucion  de los recursos SGP- Subsidio Oferta a las ESE de acuerdo a los muncipios monopolios de acuerdo a metodología del IDS acorde normatividad- Elaborar los indicadores financieros - realizar seguimientos a los indicadores trimestralmente e informar  ala oficina de Prestación de Servicios para el giro de los recursos</t>
  </si>
  <si>
    <t xml:space="preserve">Realizar el seguimiento al 100% de los recursos asignados a las ESE del Departamento </t>
  </si>
  <si>
    <t xml:space="preserve"> Concepto Técnico de las modificaciones para incorporar los recursos del MSPS- Realizar seguimiento a través de las plataforma SIHO o el medio que defina el MSP- Preparar los informes correspondientes en la priodicida exigida por el MSPS</t>
  </si>
  <si>
    <t>Conceptos Técncios expedidos- Informes presentados al MSPS sobre seguimiento de recursos</t>
  </si>
  <si>
    <t xml:space="preserve">Presupuesto de ESE aprobados por el CONFIS Departamental y adoptados por las Juntas directivas de las ESE, al igual que sus modificaciones y Planes de cargos. </t>
  </si>
  <si>
    <t>Circular directriz elaboración presupuesto ingresos y gastos. Presupuestos elaborados. Presupuestos programados. Modificaciones presupuestales asesoradas.  Conceptos aprobación presupuesto y modificaciones a los mismos.</t>
  </si>
  <si>
    <t xml:space="preserve">Presupuesto de ESE con aplicación del Catalogo de Clasificación Presupuestal para el 2022  </t>
  </si>
  <si>
    <t>Coordinar nivel nacional capacitaciones para aplicación del CCPT, al igual que definir el Clasificador Presupuestal para las ESE</t>
  </si>
  <si>
    <t>Circulares invitación a capacitaciones tanto del nivel nacional como del IDS sobre aplicación del Catalogo de Clasificación Presupuestal aplicado a las ESE- Catalogo definido para las ESE del Departamento</t>
  </si>
  <si>
    <t xml:space="preserve">Cumplir  envio oportuno de la cuenta Anual a la gobernación del Departamento para su consolidación. </t>
  </si>
  <si>
    <t>Realizar comunicación solicitud información cuadros informe a la Contraloria General de la Nación (SIRECI) sobre ejecución recursos del Sistema General de Participaciones. Consolidado de la información.</t>
  </si>
  <si>
    <t xml:space="preserve">Consolidado de la documentación solicitada y remitida a la Contadora del Departamento </t>
  </si>
  <si>
    <t>Plan de Desarrollo del Departamento elaborado 2020-2023</t>
  </si>
  <si>
    <t>Diligenciar según indicaciones de la metodología los formatos financieros de cada uno de los municipios descentralizados</t>
  </si>
  <si>
    <t>Acreditación de Municipios Descentralizados en aspectos financieros</t>
  </si>
  <si>
    <t>Certificaciones e informes financiero requerido de cada muncipio descentralizado según metodología MSPS</t>
  </si>
  <si>
    <t>Recursos definidos, asignados  y ejecutados según normatividad vigente</t>
  </si>
  <si>
    <t>Coordinar la aplicación de los recursos de Rentas Cedidas, para cofinanciar el régimen subsidado en el 2021. Ajustar de acuerdo a la LMA los recursos girados con y sin situación de fondos</t>
  </si>
  <si>
    <t>Documentos de constitución de Reservas y Cuentas por pagar, cuadro operaciones de cierre.</t>
  </si>
  <si>
    <t>Ejecutar Presupuesto con disponibilidades, registros  y definitivas presupuestales requeridos por el Ordenador</t>
  </si>
  <si>
    <t>Llevar los libros y registros contables acorde a la normatividad vigentes</t>
  </si>
  <si>
    <t>Contabilización de operaciones económicas, financieras y contables , elaboración informes contables</t>
  </si>
  <si>
    <t>Informes contables presentados a los Entes Nacionales y de Control y registro operaciones en el sofware de TNS</t>
  </si>
  <si>
    <t>Movimientos financieros registrados oportunamente</t>
  </si>
  <si>
    <t>movimientos de presupuesto, contabilidad y tesoreria registrados en el sistema integrado financiero TNS</t>
  </si>
  <si>
    <t>Ordenes de pago con cumplimiento de normatividad vigente y soportes requeridos</t>
  </si>
  <si>
    <t>Elaboración, radicación y trámite de ordenes de pago diferentes conceptos</t>
  </si>
  <si>
    <t>De acuerdo a los requerimientos Proyectos de Ordenanza, Decretos y Acuerdos elaborados</t>
  </si>
  <si>
    <t>Coordinar y elaborar los proyectos de ordenanzas, decretos, acuerdos de junta, elaborar y modificar el presupuesto de rentas y gastos del Instituto.</t>
  </si>
  <si>
    <t xml:space="preserve">Documentos : Ordenanzas y/o Decretos. Acuerdos Junta de Salud </t>
  </si>
  <si>
    <t>Informes presentados oportunamente de acuerdo a requerimientos</t>
  </si>
  <si>
    <t>Elaboración de los diferentes informes requeridos por los Entes Nacional y Entes de Control</t>
  </si>
  <si>
    <t>Informes presentados oportunamente a entes nacionales y de control fiscal en medio físico y/o magnético o en archivos planos a través de cargas en páguina web</t>
  </si>
  <si>
    <t>(No. de Validaciones / Total de ESE del Departamento )*100</t>
  </si>
  <si>
    <t>No. ESE con % Saneamiento de Aportes Patronales -2012-2016 / Total de ESE Del Departamento con 100% Saneamiento Aportes Patronales )*100</t>
  </si>
  <si>
    <t>No. ESE con % Indicadores Financieros Trimestrales  / Total de ESE Del Departamento con 100% Seguimiento Indicadores Financieros* 100)</t>
  </si>
  <si>
    <t>No. ESE con % conceptos Técnicos e Informess  / Total de ESE Del Departamento con 100% Seguimiento recursos MSPS* 100)</t>
  </si>
  <si>
    <t xml:space="preserve">Recursos ejecutados para coofinanciación  del Aseguramiento/ total recursos asingados para el aseguramiento. </t>
  </si>
  <si>
    <t>Actos Administrativos constitución de Reservas,  Cuentas por pagar e incoporación Presupuestal de los resultados del cierre</t>
  </si>
  <si>
    <t xml:space="preserve">Informes contables presentados a los Entes Nacionales y de Control/ No.Informes Contables solicitados por los Entidades </t>
  </si>
  <si>
    <t>Sofware TNS actualizado diariamente con las operaciones financieras de la Entidad</t>
  </si>
  <si>
    <t>Número de cuentas radicadas, tramitadas y pagadas/ Total de cuentas radicadas</t>
  </si>
  <si>
    <t>Lograr el 100% de
las actividades
planeadas con
eficiencia y
oportunidad.</t>
  </si>
  <si>
    <t>Proyección de actos administrativos de vinculación y situaciones administrativas del recurso humano del Instituto Departamental de Salud</t>
  </si>
  <si>
    <t>carpeta de Historia laboral</t>
  </si>
  <si>
    <t>Inducción al personal vinculado.</t>
  </si>
  <si>
    <t>formato de asistencia</t>
  </si>
  <si>
    <t>Circular de información y requerimiento a jefes inmediatos sobre la la evaluación del desempeño laboral de los funcionarios inscritos en carrera.</t>
  </si>
  <si>
    <t>Circular fisica o e-mail</t>
  </si>
  <si>
    <t>Desarrollo del 100% del Proceso interno de competencia de Recursos Humanos correspondiente al servicio social obligatorio y RETHUS</t>
  </si>
  <si>
    <t>Apoyo al proceso para el  sorteo de plazas para Servicio Social Obligatorio profesionales de Salud realizado por el ministerio de Salud y Protección Social.</t>
  </si>
  <si>
    <t>Circulares, e-mail, información del proceso</t>
  </si>
  <si>
    <t>Registro de autorizaciones de las profesiones y ocupaciones del área de salud  y reporte mensual al RETHUS.</t>
  </si>
  <si>
    <t>registro y resoluciones</t>
  </si>
  <si>
    <t>Organizar  reuniones del Comité de Servicio Social Obligatorio en cumplimiento de sus competencias</t>
  </si>
  <si>
    <t>Oficios enviados por los profesionales y convocatoria.</t>
  </si>
  <si>
    <t>consolidacion ejecucion y publicacion en pagina web del plan estrategico de talento humano para la actual vigencia</t>
  </si>
  <si>
    <t xml:space="preserve">Elaboracion y envio para publicación en la pagina Institucional el plan estrategico de talento humano </t>
  </si>
  <si>
    <t>Documento de plan estrategico de talento humano y publicación en la pagina Web de la Entidad</t>
  </si>
  <si>
    <t xml:space="preserve">Elaboracion, consolidacion y seguimiento del plan anual de vacantes </t>
  </si>
  <si>
    <t>elaboracion y cargue a la plataforma web institucional del plan anual de vacantes</t>
  </si>
  <si>
    <t>publicacion del plan anual de vacantes en la pagina web institucional</t>
  </si>
  <si>
    <t xml:space="preserve">Elaboracion, consolidacion, seguimiento y publicacion del plan institucional de capacitacion </t>
  </si>
  <si>
    <t xml:space="preserve">Elaboracion, seguimiento y consolidacion del plan institucional de capacitaciones </t>
  </si>
  <si>
    <t xml:space="preserve">publicacion en la pagina web institucional del plan institucional de capacitacion </t>
  </si>
  <si>
    <t xml:space="preserve">Elaboracion, consolidacion y seguimiento del plan de prevision de recursos humano </t>
  </si>
  <si>
    <t xml:space="preserve">Elaboracion del plan de prevision de recursos humanos </t>
  </si>
  <si>
    <t xml:space="preserve">publicacion del plan de prevision de recursos humanos </t>
  </si>
  <si>
    <t xml:space="preserve">Elaboracion, consolidacion y seguimiento del plan de trabajo anual en seguridad y salud en el trabajo </t>
  </si>
  <si>
    <t xml:space="preserve">elaboracion, seguimiento y consolidacion del plan de trabajo anual en seguridad y salud en el trabajo </t>
  </si>
  <si>
    <t xml:space="preserve">publicacion del plan de trabajo anual en seguridad y salud en el trabajo </t>
  </si>
  <si>
    <t>Revision del100% de los formatos de recurso humano decreto 2193 de las ESES en las fechas estipuladas.</t>
  </si>
  <si>
    <t>verificar en el software la informacion registrada por las ESES en los formatos del decreto 2193 trimestralmente contratacion y anual recurso humano y dar asistencia tecnica cuando se requiera</t>
  </si>
  <si>
    <t>el software, cuadros solicitadas y ejecuciones</t>
  </si>
  <si>
    <t>Liquidacion de l 100% de las nominas y salarios de los funcionarios y exfuncionarios del IDS</t>
  </si>
  <si>
    <t>digitación de las novedades del personal y liquidacion de la nomina mensuales de salarios y prestaciones sociales en el software de nómina</t>
  </si>
  <si>
    <t>copia de las nóminas realizadas</t>
  </si>
  <si>
    <t>N° de total de actos administrativos proyectados / N° de actos legalizados</t>
  </si>
  <si>
    <t>(No. de inducciones realizadas a personal vinculado/ Total personal vinculado )*100</t>
  </si>
  <si>
    <t>(No. Circulares fisicas o e-mail elaboradas/ No. Circulares - enviadas )*100</t>
  </si>
  <si>
    <t>(No. de plazas sorteadas/ Total de  Profesionales asignados)*100</t>
  </si>
  <si>
    <t>(No. de registros realizados / No. De registros solicitados)</t>
  </si>
  <si>
    <t>(No. de casos allegados /No. de casos resueltos)</t>
  </si>
  <si>
    <t>plan estrategico de talento humanos/ plan estrategico aprobado y publicado</t>
  </si>
  <si>
    <t xml:space="preserve">(% de elaboracion de plan anual de vacantes / publicacion del plan anual de vacantes) </t>
  </si>
  <si>
    <t>(% de elaboracion del plan institucional de capacitacion / publicacion y seguimiento del plan institucional de capacitacion )</t>
  </si>
  <si>
    <t>(% elaboracion del plan de prevision de recursos humanos / publicacion del plan de prevision de recursos humanos )</t>
  </si>
  <si>
    <t>(elaboracion y seguimiento del plan anual de trabajo en seguridad y salud en el trabjo / publicacion web del plan anual de trabajo en seguridad y salud en el trabajo)</t>
  </si>
  <si>
    <t>(No. de informes verificados en plataforma /  Total informes viabilizados )*100</t>
  </si>
  <si>
    <t>(N° de nominas liquidadas / N° de nominas tramitadas)</t>
  </si>
  <si>
    <t>Gestión intersectorial para el mantenimiento y fortalecimiento de las capacidades básicas</t>
  </si>
  <si>
    <t>Coordinación del comité operativo de emergencias</t>
  </si>
  <si>
    <t>acta de reunion de comité</t>
  </si>
  <si>
    <t>Seguimiento del Equipo de Respuesta Inmediata del Sector Salud.</t>
  </si>
  <si>
    <t>Acta de reunión de comité</t>
  </si>
  <si>
    <t>Integrar la planificacion del programa Hospitales Seguros Frente a Desastres</t>
  </si>
  <si>
    <t>Taller Hospitales Seguros Frente a Desastres</t>
  </si>
  <si>
    <t>Taller regional</t>
  </si>
  <si>
    <t>Evaluacion del Indice de Seguridad Hospitalaria en las IPS de la Red Publica que cuenten con servicios de Urgencias Habilitados</t>
  </si>
  <si>
    <t>Planes Hospitalarios de Emergencias de las ESEs actualizado, estableciendo objetivos, acciones y la organización del hospital y sus servicios. Así como las responsabilidades del personal frente a situaciones de emergencia o desastre. A fin de controlar sus efectos adversos y/o atender los daños a la salud que se puedan presentar.</t>
  </si>
  <si>
    <t>actas de revision de los planes</t>
  </si>
  <si>
    <t>Informacion de la conformacion operación, y del personal de contacto de la red de bancos de sangre (articulo 4 literal D-11 Resolucion 1220 de 2010)</t>
  </si>
  <si>
    <t>Solicitar  la disponibilidad de componentes sanguíneos y hemoderivados, mensualmente a los bancos de sangre y unidades transfuncionales del departamento</t>
  </si>
  <si>
    <t>informe de disponibilidad de componentes sanguineos del aplicativo SIHEVI</t>
  </si>
  <si>
    <t>Fortalecimiento de la disponibilidad de Hemoderivados</t>
  </si>
  <si>
    <t>Jornada Masiva Donacion Sangre
Fotografías</t>
  </si>
  <si>
    <t>Apoyar el sistema de vigilancia epidemiológica en los eventos de urgencia, emergencia o desastre. (articulo 5 literal H Resolucion 1220 de 2010)</t>
  </si>
  <si>
    <t>Asistencia a comité de sanidad portuaria</t>
  </si>
  <si>
    <t>actas de reunion del comité</t>
  </si>
  <si>
    <t>Acompañamiento del Equipo de Respuesta Inmediata (ERI) ante Brotes, Epidemias, Desastres y Emergencias Sanitarias.</t>
  </si>
  <si>
    <t>Acompañamiento del equipo de respuesta inmediata</t>
  </si>
  <si>
    <t>actas de reunion del ERI</t>
  </si>
  <si>
    <t>Coordinar la operación con los procesos de referencia y contrarreferencia en el área de influencia del CRUE en situaciones de emergencia o desastre.</t>
  </si>
  <si>
    <t>Gestión de las referencias de los pacientes presentados al CRUE</t>
  </si>
  <si>
    <t>bitacora de referencia de pacientes del CRUE</t>
  </si>
  <si>
    <t xml:space="preserve">Apoyo a la red de prestadores de servicios de salud para la atención oportuna de la población afectada por situaciones de urgencia, emergencia o desastre.
</t>
  </si>
  <si>
    <t>Seguimiento al stock kit toxicologico</t>
  </si>
  <si>
    <t>kardex de inventario</t>
  </si>
  <si>
    <t>Dirección/CRUE/Salud Pública/Atención en Salud/Prestación de Servicios</t>
  </si>
  <si>
    <t>Vigilancia en Salud Pública/CRUE/Salud Ambiemtal/Salud Mental/vida saludable y enfermedades Transmisibles/Coordinador de Salud Pública</t>
  </si>
  <si>
    <t>Sanidad Portuaria</t>
  </si>
  <si>
    <t>(# de reuniones programadas/ # de reuniones ejecutadas)</t>
  </si>
  <si>
    <t>(# Actividades programadas / # Actividades ejecutadas) * 100</t>
  </si>
  <si>
    <t>verificacion en el aplicativo SIHEVI</t>
  </si>
  <si>
    <t>(# asistencia a comité de sanidad portuaria/ # de comité de sanidad portuaria programados)</t>
  </si>
  <si>
    <t>(# de pacientes presentados/# de pacientes gesrionados)</t>
  </si>
  <si>
    <t>(# de informe de inventario de kit toxicologia/ # meses del año)</t>
  </si>
  <si>
    <t xml:space="preserve">25% los Prestadores de Servicios de Salud con implementación del Sistema de Garantía de la Calidad en los Servicios de Salud </t>
  </si>
  <si>
    <t>Resgistro de Licencias expedidas</t>
  </si>
  <si>
    <t xml:space="preserve">Seguimiento, monitoreo y verificación según plan anual de visitas para cada vigencia de las condiciones de tecnologia biomedica </t>
  </si>
  <si>
    <t>Formato de Revision de Tecnologia Biomedica.</t>
  </si>
  <si>
    <t xml:space="preserve">Verificacion en la implementacion del PAMEC según plan anual de visitas programadas para cada vigencia </t>
  </si>
  <si>
    <t>Actas de  Evaluaciones y seguimientos a PAMEC.</t>
  </si>
  <si>
    <t>Verificacion de la  aplicación y seguimiento y reporte de Sistemas de Informacion por parte de las IPS programadas en el plan anual de visitas para cada vigencia.</t>
  </si>
  <si>
    <t>Actas de  Evaluaciones y seguimientos a Sistemas de Informacion.</t>
  </si>
  <si>
    <t xml:space="preserve">Realizar jornadas de (Asistencia 
Tecnica) Capacitación sobre la normatividad vigente a los Prestadores de Servicios de Salud programados para visita durante la Vigencia. </t>
  </si>
  <si>
    <t>Resgistro de asistencias o capacitaciones.</t>
  </si>
  <si>
    <t>Asesorar  y brindar acompañamiento a los prestadores que voluntariamente participen del Modelo de Asistencia Tecnica Sistema Unico de Acreditación. En el marco del Plan Nacional de Mejoramiento de la Calidad en Salud. (PNMCS )</t>
  </si>
  <si>
    <t>Registro de Asesoria en
 Sistema Unico de Acreditación.</t>
  </si>
  <si>
    <t>Asesorar  en la conformacion de Unidades 
Funcionales  de Atención del Cancer 
a todas las Instituciones  prestadoras de servicios de salud interesadas en
 habilitar una UFCA - UACAI
UFCA= Unidad Funcional de Cancer Adultos
UACAI= Unidad de Atención de Cancer  Infantil.</t>
  </si>
  <si>
    <t>Registro de Asesoria en normatividad 
vigente para conformacion 
de Unidades Funcionales de Atención de Cancer. UFCA- UACAI.</t>
  </si>
  <si>
    <t>Asesoria y Asistencia Tecnica  en normatividad  vigente Resolución 3100 de 2019 a prestadores de Servicios de Salud  habilitados para atención de poblacion migrante.</t>
  </si>
  <si>
    <t xml:space="preserve">Registro de Asesoria y/o Asistencia Tecnica en normatividad 
vigente.
</t>
  </si>
  <si>
    <t xml:space="preserve">(Número de IPS con tecnologia biomedica con seguimiento, monitoreo y verificación/ Total de visitas programadas) *100 </t>
  </si>
  <si>
    <t>(Número de Evaluaciones  en implementación del PAMEC/ Total de Evaluaciones  programadas)*100</t>
  </si>
  <si>
    <t>(Número de Evaluaciones  para indicadores de sistemas de informacion / Total de Evaluaciones  programadas)*100</t>
  </si>
  <si>
    <t>Número de  IPS Asesoradas en SUA /  Total de IPS programadas.</t>
  </si>
  <si>
    <t>Número de  IPS Asesoradas en UFCA - UACAI /  Total de IPS programadas.</t>
  </si>
  <si>
    <t xml:space="preserve">Gestión de recursos para ampliar al 98% la cobertura en el SGSSS.
</t>
  </si>
  <si>
    <t>ASESORIA, ASISTENCIA TECNICA Y  SEGUIMIENTO A LOS MUNICIPIOS PARA LA AFILIACION A LOS PPNA.</t>
  </si>
  <si>
    <t>Circular
Actas, 
correos
Listados de asistencia</t>
  </si>
  <si>
    <t>MONITOREO  A LOS 40 MUNICIPIOS  DE LAS ACTAS DE REUNION MENSUAL CON LAS EPS, DONDE SE REFLEJE EL CONSOLIDADO DE INGRESOS DE PPNA MENSUALMENTE.</t>
  </si>
  <si>
    <t>Acta de Reunión</t>
  </si>
  <si>
    <t xml:space="preserve">SOCIALIZACION DE PROGRAMACION  ANUAL DE NOVEDADES BDUA Y SEGUIMIENTO AL CUMPLIMIENTO DE REPORTE
</t>
  </si>
  <si>
    <t>Circular
Reporte
pantallazos de carga</t>
  </si>
  <si>
    <t>SOLICITUD DE LA BASE DE DATOS DEL SISBEN TANTO MUNICIPAL COMO CONSOLIDADA POR EL DNP PARA POSIBLE CRUCE CON LA BDUA.</t>
  </si>
  <si>
    <t>Base de datos</t>
  </si>
  <si>
    <t>REALIZAR SEGUIMIENTO ALOS MUNICIPIOS SOBRE EL ACTO ADMINISTRATIVO QUE GARANTICE LA CONTINUIDAD Y LA UNIVERSALIDAD DEL REGIMEN SUBSIDIADO</t>
  </si>
  <si>
    <t>acto administrativo municipal</t>
  </si>
  <si>
    <t xml:space="preserve">GESTION PARA COMPROMETER LOS RECURSOS DE RENTAS DEPARTAMENTALES PARA EL COFINANCIAMIENTO DEL REGIMEN SUBSIDIADO A LOS 40 MUNICIPIOS DEL DEPARTAMENTO
</t>
  </si>
  <si>
    <t>acto administrativo
CDP
RP</t>
  </si>
  <si>
    <t>GESTION PARA EL GIRO EFECTIVO DE LOS RECURSO DEPARTAMENTALES A LA ADMINISTRADORA DEL SGSSS - ADRES</t>
  </si>
  <si>
    <t>formato de giro</t>
  </si>
  <si>
    <t>SEGUIMIENTO AL  DESCARGUE PRESUPUESTAL DE LOS RECURSOS SIN SITUACION DE FONDOS POR PARTE DE LOS MUNICIPIOS ACORDE A  LMA</t>
  </si>
  <si>
    <t>comprobante de egresos</t>
  </si>
  <si>
    <t xml:space="preserve">VIGILAR EL CUMPLIMIENTO DE DEPURACION DE CARTERA Y CONCILIACION DE CUENTAS A LAS IPS POR PARTE DE LAS ERP Y REPÒRTE A LA SUPERINTENDENCIA NACIONAL DE SALUD
</t>
  </si>
  <si>
    <t>Mesa de conciliacion
Compromisos de depuracion y pago</t>
  </si>
  <si>
    <t xml:space="preserve">ASISTENCIA TECNICA  Y SEGUIMIENTO A MUNICIPIOS A LOS PROCESOS DEL REGIMEN SUBSIDIADO.
</t>
  </si>
  <si>
    <t>Acta</t>
  </si>
  <si>
    <t xml:space="preserve">EL 100% de los municipios contaran con visitas de vigilancia y seguimiento en la ejecución de las competencias en aseguramiento según las normas vigentes.
</t>
  </si>
  <si>
    <t>SOLICITUD DEL INFORMES DE AUDITORIA A LOS MUNICIPIOS  Y SEGUIMIENTO DE LOS PLANES DE MEJORAMIENTO PARA ANALISIS</t>
  </si>
  <si>
    <t>Circular</t>
  </si>
  <si>
    <t>REPORTE A LA SUPERSALUD DE LOS HALLAZGOS ENCONTRADOS EN LOS INFORMES DE AUDITORIA Y QUE NO SE CUMPLIERON EN EL PLAN DE MEJORAMIENTO.</t>
  </si>
  <si>
    <t>Informe</t>
  </si>
  <si>
    <t xml:space="preserve">100% de las EPS del régimen subsidiado, contributivo y regímenes especiales cuentan con seguimiento y monitoreo por parte del ente territorial.
</t>
  </si>
  <si>
    <t>VISITA DE AUDITORIA A LAS EPS, EPCC, DEL REGIMEN ESPECIAL Y DE EXCEPCION QUE OPERAN EN EL DEPARTAMENTO EN EL CUMPLIMIENTO DE LA NORMATIVIDAD VIGENTE CONTEMPLADO EN LISTA DE CHEQUEO INSTITUCIONAL.</t>
  </si>
  <si>
    <t>LISTA DE CHEQUEO
ACTAS DE VISITA
INFORMES</t>
  </si>
  <si>
    <t>SEGUIMIENTO AL CUMPLIMIENTO A PLANES DE MEJORAMIENTO RESULTADO DE AUDITORIAS PRIMER SEMESTRE Y REPORTE A SUPERSALUD</t>
  </si>
  <si>
    <t>INFORMES
PLANES DE MEJORAMIENTO
REPORTES</t>
  </si>
  <si>
    <t xml:space="preserve">ANALISIS Y EVALUACION DEL 100% DE PROPUESTAS DE RIPPS  PRESENTADAS POR EPS DEL DEPARTAMENTO  SEGUN ESTANDARES Y XRITERIOS DE HABILITACION DE LA RED  </t>
  </si>
  <si>
    <t>ANALISIS DE LA PROPUESTA  DE RIPPS  PRESENTADAS POR LAS EPS</t>
  </si>
  <si>
    <t>Concepto</t>
  </si>
  <si>
    <t xml:space="preserve">SOCIALIZACION CO LOS MUNICIPIOS DEL DEPARTAMENTO DE LA PROPUESTA DE RIPS </t>
  </si>
  <si>
    <t>Circular
Listado de asistencia</t>
  </si>
  <si>
    <t>DETERMINAR CUMPLIMIENTO DE ESTANDARES Y CRIETRIOS  DE ENTRADA PARA HABILITAR AUTORIZACION DE CONTANCIAS DE LAS RIPPS</t>
  </si>
  <si>
    <t>Constancia de cumplimiento</t>
  </si>
  <si>
    <t>Numero de asesoria a municipios/ total de municipios
Nuemero de asesoria a poblacion solicitante/ total de solicitantes
Numero de seguimiento a municipios / Total de municipios</t>
  </si>
  <si>
    <t>Numero de seguimientos mensuales/ Total de meses de seguimiento</t>
  </si>
  <si>
    <t>base de datos cruzada mensualmente/ total de meses de la vigencia</t>
  </si>
  <si>
    <t>Numero de actos administrativos por municipio / Total de municipios</t>
  </si>
  <si>
    <t>Numero recursos departamentales comprometidos / Total de recursos departamentales de regimen subsidiado comprometidos</t>
  </si>
  <si>
    <t>Numero de giros a ADRES / Total de giros  a ADRES</t>
  </si>
  <si>
    <t>Numero de seguimientos a descargue de recursos / Total de seguimientos programados.</t>
  </si>
  <si>
    <t>Numero de mesas realizadas / Total de mesas programadas</t>
  </si>
  <si>
    <t>Numero de municipios asistidos/ Total de municipios</t>
  </si>
  <si>
    <t>Numero de auditorias a municipios / Total de municipios</t>
  </si>
  <si>
    <t>Numero de reportes a la supersalud/ Total de planes de mejoramiento evaluados</t>
  </si>
  <si>
    <t>Numero de auditorias realizadas a EPS / Total de auditorias programadas</t>
  </si>
  <si>
    <t>Numero de planes de mejoramiento de EPS revisados / Total de planes de mejoramiento de EPS elaborados</t>
  </si>
  <si>
    <t>Numero de propuestas de RIPPS por EPS revisadas / Total de propuestas de RIPPS de EPS presentdas</t>
  </si>
  <si>
    <t>Numero de municipios con socializacion de RIPPS de EPS / Total de municipios programados.</t>
  </si>
  <si>
    <t>Numero de RIPPS de EPS habilitadas / Total de RIPPS de EPS presentandas</t>
  </si>
  <si>
    <t>Meta 134:Cubrir el 100% de los Servicios de salud requeridos por la población a cargo del Dpto. con los recursos asignados.</t>
  </si>
  <si>
    <t>Realizar convenios interadministrativos con la red Pública  de acuerdo a lineamientos  de Minsalud con los recursos del SGP Susidio a la oferta</t>
  </si>
  <si>
    <t>convenios  realizados y evidenciados</t>
  </si>
  <si>
    <t>Tramitar el 100% de las solicitudes de autorizaciónes radicas ( Tutela) servicios de salud  a la Poblacion a cargo del departamento.</t>
  </si>
  <si>
    <t>solicitudes de autorizaciones con respuestas,  software DKD</t>
  </si>
  <si>
    <t>Realizar procesos de radicación, Auditoría y Pago de los servicios de salud NOPBS de acuerdo a la Resolución 555 de 2019 del IDS  y lo contemplado en el ART.238 de la ley 1955 de 2.019 (ley de punto )final)aplicando el mecanísmo para su verificación y control de pago de acuerdo con lo establecido en la resolución 1479 de 2015 del MSPS</t>
  </si>
  <si>
    <t>Nro de  facturas auditadas</t>
  </si>
  <si>
    <t>Realizar contrato de prestacion de servicios  de salud a la  atencion de la poblacion inimputables de acuerdo a lineamientos y recursosos transferidos por la Nación.</t>
  </si>
  <si>
    <t>Contratos realizados y evidenciados</t>
  </si>
  <si>
    <t>Realizar procesos de radicación, Auditoría y Pago de los servicios de salud de urgencias a migrantes de frontera con Colombia en el marco del Decreto 2408 de 2018.</t>
  </si>
  <si>
    <t>nro de  facturas auditadas</t>
  </si>
  <si>
    <t>Prestacion de Servicios de Salud Dr  SIGWARD ABIMELECH PEÑALOZA ECHAVEZ</t>
  </si>
  <si>
    <t>Calcular el numero de   convenios requeridos al subsidio a la oferta</t>
  </si>
  <si>
    <t>Medir  el Numero de facturas auditadasy Numero de facturas radicadas en la vigencia   x 100 en el softaware DKD</t>
  </si>
  <si>
    <t>medir el numero de actas de pago de la facturación auditada en el periodo</t>
  </si>
  <si>
    <t>GESTION EN SALUD PUBLICA</t>
  </si>
  <si>
    <t>100% de los insumos de interes en salud publica priorizados, con estudios de necesidades para el control de riesgos en salud publica.</t>
  </si>
  <si>
    <t>Gestionar la adquisicion de  los insumos de interes en salud publica.</t>
  </si>
  <si>
    <t>Estudios de necesidades
solicitud insumos de interes en salud publica
Contrato de compras de bienes</t>
  </si>
  <si>
    <t>100% de los municipios programados (PAS 2021), con asesoria y asistencia tecnica en formulacion de planes, programas o proyectos, que permitan el desarrollo de las estrategias definidas para los componentes de las diferentes Dimensiones del Plan Territorial de Salud 2020 - 2023</t>
  </si>
  <si>
    <t>Realizar jornadas de asesoria y asistencia tecnica (presencial, virtual, telefonico) con el personal de las Entidades Territoriales relacionada con las actividades pertinentes para lograr el desarrollo de las estrategias definidas para los componentes de las diferentes Dimensiones del Plan Territorial de Salud 2020 - 2023</t>
  </si>
  <si>
    <t>Informe de asesoria y asistencia tecnica</t>
  </si>
  <si>
    <t>Socializacion del 100% de lineamientos de las politicas públicas, estrategias, guias y programas de salud, con los actores del sistema general de seguridad social en salud presentes en el territorio.</t>
  </si>
  <si>
    <t>Socializar a traves de jornadas laborales (mesas de trabajo, reuniones), los lineamientos de las políticas públicas, estrategias, guias y programas de salud con los difrentes actores del Sistema General de Seguridad Social en Salud presentes en los municipios.</t>
  </si>
  <si>
    <t>Informe de socializacion</t>
  </si>
  <si>
    <t>100% de Entidades Territoriales e Instituciones prestadores de servicios de salud programados, con desarrollo de capacidades en su talento humano, orientados a mejorar la salud de sus habitantes.</t>
  </si>
  <si>
    <t xml:space="preserve">Realizar jornadas  (conversatorios, capácitaciones, talleres, videoconferencias) de transferencia de conocimiento en salud publica, dirigidas al Talento humano de las entidades territoriales responsables de las politicas de salud y proteccion social.
</t>
  </si>
  <si>
    <t>Listados de asistencia
Convocatorias
Informes de transferencia de conocimiento</t>
  </si>
  <si>
    <t>100% de los municipios de jurisdiccion con monitoreo y evaluacion de la ejecucion del PAS 2020</t>
  </si>
  <si>
    <t>Realizar monitoreo y evaluacion del PAS 2020 formulados por los municipios de jurisdiccion.</t>
  </si>
  <si>
    <t>Actas o
Informes de monitoreo y seguimiento
Informe evaluacion tecnico financiera PAS 2020</t>
  </si>
  <si>
    <t>Numero de Estudio de necesidades elaborados para compra  de insumos de interes en salud publica / Total   de necesiadades  de insumos  de interes en salud publica programados en la vigencia * 100</t>
  </si>
  <si>
    <t>Numero de municipios con monitoero del PAS 2020 / Total de municipios * 100
Numero de municipios con evaluacion del PAS 2020 / Total de municipios  * 100</t>
  </si>
  <si>
    <t>PROMOCION Y PREVENCION EN SALUD PUBLICA</t>
  </si>
  <si>
    <t>100% Plan de Accion en Salud (PAS) 2020 con  actividades enfocadas a intervenir  las prioridades en salud publica del PTS 2020 - 2023</t>
  </si>
  <si>
    <t>Construir el PAS Departamental 2019, a partir de las prioridades en salud publica del PTS 2016 - 2019</t>
  </si>
  <si>
    <t>PAS Departamental 2020 formulado</t>
  </si>
  <si>
    <t>Ejecucion del 100% de los  procedimientos, actividades e insumos del plan de salud publica de intervenciones colectivas (PIC),  priorizados por la Direccion territorial de salud.</t>
  </si>
  <si>
    <t>Formulacion del PIC Departamental siguiendo lineamiento de RIAS</t>
  </si>
  <si>
    <t>Plan de intervenciones colectivas Departamental 2020</t>
  </si>
  <si>
    <t xml:space="preserve">Plan de accion en salud  departamental 2021 formulado </t>
  </si>
  <si>
    <t>Plan de intervenciones colectivas Departamental 2021  formulado</t>
  </si>
  <si>
    <t>VIGILANCIA Y CONTROL EN SALUD PUBLICA</t>
  </si>
  <si>
    <t xml:space="preserve">100% de municipios programados, con acciones IVC en seguridad sanitaria  y ambiental  </t>
  </si>
  <si>
    <t>Realizar las acciones de Inspección, Vigilancia y Control de los factores de riesgo del ambiente, y de control de vectores y zoonosis de competencia del sector salud; en los municipios de categoria 4, 5 y 6.</t>
  </si>
  <si>
    <t>Actas de IVC</t>
  </si>
  <si>
    <t>100% de los municipios programados, con acciones de IVC en control de medicamentos</t>
  </si>
  <si>
    <t>Realizar las visitas programadas de inspeccion vigilancia y control  a  toda persona, prestadores de servicios de salud, regímenes de excepción,  establecimiento farmacéutico donde se almacenen, comercialicen, distribuyan o dispensen  medicamentos, medicamentos de control especial y demás productos farmacéuticos.</t>
  </si>
  <si>
    <t xml:space="preserve">100% de la Unidades Notificadoras (entidad territorial) con acciones de verificacion los estándares de calidad, veracidad y oportunidad de la notificación  de  EISP al SIVIGILA </t>
  </si>
  <si>
    <t>Verificar los estándares de calidad, veracidad y oportunidad de la notificación  de  eventos de interes en salud publica (EISP) al SIVIGILA por parte de las 40 unidades notificadoras municipales (UNM)</t>
  </si>
  <si>
    <t>Archivos planos notificacion de los eventos de interes en salud publica ( EISP)</t>
  </si>
  <si>
    <t>Numero de municipios categoria 4, 5 y 6 con  acciones de IVC de los factores de riesgode los factores de riesgo del ambiente, y de control de vectores y zoonosis de competencia del sector salud / Total municipios  4, 5 y 6  * 100</t>
  </si>
  <si>
    <t>Numero de servicios y establecimientos farmacéuticos con  acciones de IVC en la produccion, expendio, comercializacion y distribucion de medicamentos / Total servicios y establecimientos farmacéuticos con visitas programados * 100</t>
  </si>
  <si>
    <t xml:space="preserve">Numero de UNM con verificacion de  los estándares de calidad, veracidad y oportunidad de la notificación  de  EISP al SIVIGILA/ Total UNM </t>
  </si>
  <si>
    <t>LABORATORIO DE SALUD PUBLICA</t>
  </si>
  <si>
    <t>Apoyar el 100% de las acciones de   vigilancia en salud pública, vigilancia y control sanitario y gestión de la calidad que demanden los servicios del laboratorio de Salud Publica</t>
  </si>
  <si>
    <t>Realizar los analisis a las muestras remitidas para  diagnostico y/o control de calidad; con el propósito de apoyar la vigilancia en salud pública, vigilancia y control sanitario y gestión de la calidad de los diagnosticos realizados por la red departamental de laboratorios.</t>
  </si>
  <si>
    <t>Registros de resultados  y análisis de laboratorio</t>
  </si>
  <si>
    <t>Actas, informes y evidencias fotográficas.</t>
  </si>
  <si>
    <t>No. de mesas de salud y subcomite de medidas de rehabilitación realizadas/Total de mesas de salud y subcomite de medidas de rehabilitación programadas*100</t>
  </si>
  <si>
    <t>No de capacitaciones, asesorías y asistencias técnicas realizadas/ No de asistencias técnicas programadas *100</t>
  </si>
  <si>
    <t>DT POBLACIONES VULNERABLES (Víctimas)</t>
  </si>
  <si>
    <t>DT POBLACIONES VULNERABLES (Discapacidad)</t>
  </si>
  <si>
    <t>No de asistencias técnicas realizadas/ No de asistencias técnicas programadas *100</t>
  </si>
  <si>
    <t>proceso solventado en el primer trimestre de la vigencia 2021</t>
  </si>
  <si>
    <t>proceso solventado en el primer trimestre de la vigencia 2022</t>
  </si>
  <si>
    <t>presentacion de proyectod de inversion en salud propios del IDS</t>
  </si>
  <si>
    <t xml:space="preserve">se proyectaran para el segundo trimestre de la vigencia </t>
  </si>
  <si>
    <t xml:space="preserve">segundemanda </t>
  </si>
  <si>
    <t xml:space="preserve">Según demanda </t>
  </si>
  <si>
    <t xml:space="preserve">En el primer trimestre se realizo la priorizacion de las necesidades de insumos de interes en salud publica para el laboratorio de salud publica, vigilancia en salud publica.
Los estudios estan enfocados a la adquisicion  insumos  COVID-19.
</t>
  </si>
  <si>
    <t>Numero de municipios con asesoria y asistencia tecnica PAS 2021, relacionada con las actividades pertinentes para lograr el desarrollo de las estrategias definidas para los componentes de las diferentes Dimensiones del Plan Territorial de Salud 2020 - 2023 / Total de municipios programados * 100</t>
  </si>
  <si>
    <t>Según demanda</t>
  </si>
  <si>
    <t xml:space="preserve">
 De acuedo a la RES 1536 de 2015, 518, 3280 de 2018 baio lineamientos  y directricez del Ministerio de salud y proteccion Social ; el IDS  socializo ante los entes municipales toda la informacion del porceso de planeacio  integrtal de salud en  lo concerniente  a la  formulacion de los plan de accion en salud pàra la vigencia 2021.
</t>
  </si>
  <si>
    <t xml:space="preserve">N° de jornadas (mesas de trabajo, reuniones) realizadas con actores sectoriales / Total de jornadas (mesas de trabajo, reuniones) programadas * 100
</t>
  </si>
  <si>
    <t xml:space="preserve">acompañamiento  a la etapa de implementacion de los muniicpios priorizados para la estrategia SER
monitoreo a el PAS  de la dimension visa saludable y condiciones no transmisibles.
Asitencia tecnica para el desarrollo de capacidades a municipios para la promocion yboprevencion de la ENT Y SBVA.
 capacitación en el funcionamiento del  aplicativo WINSISVAN,
 implementación de la Estrategia IAMI Integral en los municipios de: Tibú, Chinácota, Sardinata, Toledo, La Playa, Abrego
Se realiza jornada de capacitacion y educacion sobre el proyecto de interrupcion de la Enfermedad de Chagas a docentes y directivos dela rea rural de los municipios priorizados (El Carmen, San Calixto, Hacari, Teorama, Convencion, El Carmen).
Se realiza socializacion y capacitacion al grupo funcional de la EGI, consejos muncipales en los municipios de San Calizto, Hacari, Teorama y convencion.
</t>
  </si>
  <si>
    <t xml:space="preserve">
N° de jornadas (mesas de trabajo, reuniones)  realizadas con actores intersectoriales / Total de jornadas (mesas de trabajo, reuniones)  programadas con actores intesectoriales * 100</t>
  </si>
  <si>
    <t>mesa sobre  el plan institucional del sistema de responsabilidad penal acusatorio 2020 y proyeccion vigencia 2020-2021.
mesa tecina de Espcializacion  por el ministerio de salud y proteccion social para el evento de cancer.
Mesa plan de trabajo contra la Desnutricion AGUDA NI 1 +2019-2022
Se realizo reunion con el equipo funcional de la EGIETV y Zoonosis del departamento, evaluando el comportamiento y las dificultades de la operatividad
Socialización del evento Lepra acciones realizadas por la Dimensión por parte de la Dra. Diana Torres apoyo del programa de Hansen, se dan a conocer las metas e indicadores y las actividades realizadas en base a los 3 pilares estratégicos según los lineamientos nacionales. Pilar 1. Gestión técnica y administrativa, lineamientos Lepra/Covid19.Pilar 2.Capacitación y asistencia técnica: Pilar 3. Empoderamiento, estigma y discriminación. Al final se establecen las fortalezas del programa y los desafíos para el año 2021.
Capacitación a profesionales del servicio social obligatorio enfocado en las Características Clínicas, Manifestaciones Inmunológicas, Tratamiento, reacciones y seguimiento de pacientes con Enfermedad de Hansen.
Participación en Conversatorio Nacional con la presentación de Tratamiento de enfermedad de Hansen.</t>
  </si>
  <si>
    <t>N° de personas de la ET que participan de la trasnferencia de conocimiento / Total de personas designadas por la  ET a participar de la actividad * 100</t>
  </si>
  <si>
    <t xml:space="preserve">
segumiento al desarrollo de gtrabajo  de los muniicpios priorixados para la estrategia ser.
 la socialización virtual del nuevo lineamiento para el manejo de la Desnutrición Aguda en menores de 5 años, Resolución 2350 del 17 de diciembre 2020, a los Profesionales de Servicio Social Obligarios,  la cual contó con la participación de 61 asistentes. Se da inicio a la misma con la presentación por parte de la   profesional de apoyo de nutrición del IDS Aura Carolina Bernal, quien realiza un saludo de bienvenida y procede a presentar pantalla iniciando con la exposición del tema “lineamiento para el manejo de la desnutrición aguda moderada y severa en niños y niñas de 0 a 59 meses”  
Se realizó capacitación al talento humano del departamento con la participación de los muncipios certificados, priorizados y otros que acataron la convocatoria, participando en tres jornadas</t>
  </si>
  <si>
    <t xml:space="preserve">
N° de personas de las IPS que participan de la trasnferencia de conocimiento /  Total de personas designadas por la  IPS a participar de la actividad * 100</t>
  </si>
  <si>
    <t>Monitoreo de indicadores de las enfermedades no transmisibles por la EAP.
Asistencias tecnicas en la ruta de Atencion integral maternomperinatal-RES 3280 DEL 2018
socialización virtual del nuevo lineamiento para el manejo de la Desnutrición Aguda en menores de 5 años, Resolución 2350 del 17 de diciembre 2020, invitación previa enviada desde la Dependencia de Nutrición del IDS</t>
  </si>
  <si>
    <t>según demnada</t>
  </si>
  <si>
    <t xml:space="preserve">
En cumplimiento a las competencias departamentales se realizan seguimiento al avance del cargue en la plataforma web sispro, se atendierons solicitudes y brindaron asistencias técnicas  a los municipios que participaron activamente en las convocatorias.
se dio a conocer el estado de avance de cada municipio  y la actividad en la cual los relaciona la plataforma; capacitacion sobre  el proceso de ingreso a la plataforma y que significaba cada uno de los módulos de trabajo que dispone la  plataforma para realizar el cargue de la información del PTS 2016-2019 contenido en los diferentes Procesos, Momentos, Pasos y Actividades de la metodología estrategia PASE a la equidad; con el fin de dar uso adecuado de la herramienta web.
se lleva acabo  asistencia tecnica sobre  las directrices para solicitud de la creación de usuarios del portal Web PDSP, y asesoria en el proceso de Inscripción de usuarios al portal web de gestión PDSP el cual constaba de los siguientes pasos:
1. Registro en mi seguridad social
2. Registro en SISPRO
3. Confirmar correo institucional
se realiza cargue, monitoreo y seguimiento al cumplimiento de la ruta logica estrategica  y el procesos de cargue del PTS 2020-2023 a la plataforma sispro.
Monitoreo  de los PAS 2020 en los municipios del departmento nORTED E SANTANDER ; Evaluacion  de los PAS de los municipios de departambeto Norte de Santander se encuentra sujetaos a nuevos linemaientos y plazos del cargue a los difernetes municipios del departamneto norte de santander</t>
  </si>
  <si>
    <t xml:space="preserve">PAS  desarrollo  formulado  de acuerdo a la normativa vigente </t>
  </si>
  <si>
    <t>plan de Intervenciones coletivas  bajo linemaientos y normativa vigente, segun res 518  con estragegias e indicadores definidos para vigencia 2020-2021 .</t>
  </si>
  <si>
    <r>
      <t xml:space="preserve">SUBGRUPO CONTROL DE VECTORES
</t>
    </r>
    <r>
      <rPr>
        <sz val="12"/>
        <rFont val="Arial"/>
        <family val="2"/>
      </rPr>
      <t>En el Primer trimestre del 2021 se realizó intervención  con control químico de accion residual a 883 viviendas de comunidad rural, para el control de focos  de Malaria  en  municipios priorizados de acuerdo a caracterización  y persistencia epidemiológica  de la siguiente manera: Municipio de Tibú =883 viviendas intervenidas. Beneficiando con la medida de control químico a 3911 personas.</t>
    </r>
    <r>
      <rPr>
        <b/>
        <sz val="11"/>
        <rFont val="Arial"/>
        <family val="2"/>
      </rPr>
      <t xml:space="preserve">
</t>
    </r>
  </si>
  <si>
    <t xml:space="preserve"> Se realiza inspeccion vigilancia y  Control    a  prestadores de  establecimientos farmaceuticos con untotal de  viistas 242 visitas programas 613 para el trimestre. Cucuta patios villa del rosarioo ocaña  y ,los patios</t>
  </si>
  <si>
    <t>según demanda</t>
  </si>
  <si>
    <t>Cumplimiento en la entrega del reporte semanal : 13 reportes
Silencio Epidemiologixo :0
Oportunidad en la notificación semanal: 520 archivos planos
Cumplimiento en el ajuste de casos: sospechoso 1095,probable 20235,laboratorio15551,clinica3803,nexo 69,descartado 37136,error digitacion 181.
Ajuste de casos: 78070 casos notificados al SIVIGILA</t>
  </si>
  <si>
    <r>
      <rPr>
        <sz val="12"/>
        <rFont val="Arial"/>
        <family val="2"/>
      </rPr>
      <t xml:space="preserve">Numero muestras analizadas para vigilancia en salud pública  / Total de muestras recibidas para vigilancia en salud pública * 100
</t>
    </r>
    <r>
      <rPr>
        <sz val="14"/>
        <rFont val="Arial"/>
        <family val="2"/>
      </rPr>
      <t xml:space="preserve">
</t>
    </r>
  </si>
  <si>
    <t>Para vigilancia de dengue. Paralisis flacida aguda,sarampion Rubeola,sindromes de rubeola congenito, dicteria, tosferina,civid-19</t>
  </si>
  <si>
    <t>Numero muestras analizadas para vigilancia y control sanitario  / Total de muestras recibidas para, vigilancia y control sanitario * 100</t>
  </si>
  <si>
    <t>Se garantizo el analisis de muestras de aguas y alimentos  en el marco de la vigilancia  y control sanitario que se realiza desde salud ambiental en los 39 municipios y la secretaria de salud del municipio de Cúcuta en su jurisdiccion.</t>
  </si>
  <si>
    <t>Numero muestras analizadas para  gestión de la calidad  / Total de muestras recibidas para  gestión de la calidad de los diagnosticos realizados por la red departamental de laboratorios * 100</t>
  </si>
  <si>
    <t>control de calidad de HIV, HBs Ag, Core Total, HVC, Chagas, Sífilis, HTLV de las muestras remitidas por los bancos de sangre; serologias, dengue, hepatitis A, hepatits B, hepatitis C, leptospirosis, aislamientos bacterianos  frotis de flujo vaginal, laminas leishmaniasis, laminas baciloscopia (hansen - tuberculosis), laminas de gota gruesa para malaria, remitidos por los laboratorios clínicos de la red</t>
  </si>
  <si>
    <t>CENTRO REGULADOR DE URGENCIAS Y EMERGENCIAS</t>
  </si>
  <si>
    <t>ESTA ACTIVIDAD ESTA SE EJECUTARA EN EL MES DE MAYO DE 2021</t>
  </si>
  <si>
    <t>SE RELIZA ESTA ACTIVIDAD A TRAVES DE LA PLATAFORMA SIGEVIH</t>
  </si>
  <si>
    <t>ESTA ACTIVIDAD SE REALIZARA EN EL MES DE JUNIO DE 2021</t>
  </si>
  <si>
    <t>ACTAS DE REUNION VIRTUAL A CARGO DE SANIDAD PORTUARIA DEL IDS</t>
  </si>
  <si>
    <t>ASISTENCIA A REUNIONES SEMANALES DE LA SALA DE ANALISIS DE RIESGOS A CARGO DE VIGILANCIA EPIDEMIOLOGICA DEL IDS</t>
  </si>
  <si>
    <t>EN MEL 1 TRIMESTRE SE GESTIONO LA REFERENCIA DE 5100 PACIENTES PROVENIENTES DE LOS 40 MUNICIPIOS DEL DEPARTAMENTO</t>
  </si>
  <si>
    <t>SE REALIZA SOLICITU REITERADA LA LA ESE HUEM PARA ENVIO DEL INFORME DE USO DE KIT DE TOXICOLOGIA</t>
  </si>
  <si>
    <t>Numero de municipios asistidos / total de municipios</t>
  </si>
  <si>
    <t xml:space="preserve">NO REPORTAN ACTOS ADMINISTRATIVOS LOS MUNICIPIOS CUCUTA, PUERTO SANTANDER. </t>
  </si>
  <si>
    <t>EN EL MES DE ENERO LA LMA NO REPORTA</t>
  </si>
  <si>
    <t>SEGÚN DEMANDA</t>
  </si>
  <si>
    <t>AL FINALIZAR EL TRIMESTRE LA SUPERINTENDENCIA DE SALUD NO HA REALIZADO LA CAPACITACION DE GAUDI</t>
  </si>
  <si>
    <t>Según categorizacion nacional</t>
  </si>
  <si>
    <t>Recepciòn , revision de documentación y expedición de licencias de  Seguridad  y Salud en el trabajo.</t>
  </si>
  <si>
    <t>(Número de licencias expedidas de Seguridad y Salud en el trabajo/ total  programadas )*100</t>
  </si>
  <si>
    <t>Se programó a partir del segundo Trimestre de 2021.</t>
  </si>
  <si>
    <t>(Número de prestadores de servicios de salud capacitados y /o Asistencia tecnica / total de prestadores de salud  programados)*100</t>
  </si>
  <si>
    <t>Número de  IPS  de atencion a poblacion migrante  Asesoradas  en Resolucion 3100 de 2019 /  Total de IPS programadas.</t>
  </si>
  <si>
    <t xml:space="preserve">se encuentra en eleboracion </t>
  </si>
  <si>
    <t xml:space="preserve">se encuentra en elaboracion para su presentacion el tercer trimestre de la vigencia </t>
  </si>
  <si>
    <t xml:space="preserve">no se han presentado auditorias </t>
  </si>
  <si>
    <t xml:space="preserve">entrega de documento de inventarios institucional </t>
  </si>
  <si>
    <t xml:space="preserve">actividad programada para el cuarto trimestre de la vigencia </t>
  </si>
  <si>
    <t xml:space="preserve">actividad programada para el segundo trimestre de la vigencia </t>
  </si>
  <si>
    <t>Dado que no se cuenta con recurso humano para realizar el apoyo al proceso, la meta se distribuye en los 4 trimestres del año. Para llegar al inventario general, se deben realizar 20 inventarios en igual número de centros de costos, varios de los cuales ya no existen. Se debe depurar los centros de costos</t>
  </si>
  <si>
    <t>Se gestionaron todas las solicitudes de comisiones o desplazamientos autorizadas por la Dirección excepto dos por riesgos en el desplazamiento</t>
  </si>
  <si>
    <t xml:space="preserve">Se cancelaron las facturas de servicios públicos recibidas. </t>
  </si>
  <si>
    <t>Documento publicado en la pagina web institucional el 31 de enero de 2020</t>
  </si>
  <si>
    <t>Conforme la disponibilidad presupuestal de recursos, el Grupo gestionó los procesos de contratación de bienes y servicios requeridos por la entidad. Algunas solicitudes no contaban con respaldo presupuestal y otras no fueron  autorizadas por la Dirección</t>
  </si>
  <si>
    <t>Todos los documentos obligatorios de los procesos de contratación, fueron revisados, insertados y publicados en el SECOP para cumplir los principios de publicidad, trasparencia y vigilancia ciudadana</t>
  </si>
  <si>
    <t xml:space="preserve">seguimiento a eses del departamento que prestan servicios de hospitalizacion </t>
  </si>
  <si>
    <t>Asesorar y verificar el cumplimento del estandar de infraestructura fisica de la Resolución 3100 de 2019</t>
  </si>
  <si>
    <t xml:space="preserve">se dio respuesta al control interno diciplinario de la gobernacion del departamento </t>
  </si>
  <si>
    <t xml:space="preserve">Mediante oficio N° 033 de Marzo 15 de 2021 se convoca a las dependencias  a  capacitación y socialización para dar inicio de las siguientes actividades :
- Actualización de inventario de equipos de cómputo de la entidad, que permitirá recolectar información requerida en el proceso de diagnóstico para transición  de IPV4 a IPV6.
- Socialización del Programa de Gestión Integral de Residuos de Aparatos Eléctricos y Electrónicos (RAEE).
Se presenta en la primera sesión del  Comité de Gestión y Desempeño Institucional, realizada el 19 de marzo de 2021, el cronograma del Programa RAEE 
</t>
  </si>
  <si>
    <t>El 18 de marzo de 2021  se realiza capacitación,  a las dependencias de la entidad, sobre las herramientas del software Google Suite. 
Se realizó seguimiento a los siguientes software:
* Aplicativo GIMMIDS: Historia Clínica Migrantes
* Plataforma SIA OBSERVA
* Software Adminstrativo y Contable TNS
* Plataforma SUIT
* Apoyo en  la creación, inicialización , administración y grabación de videoconferencias en Google Meet corporativo</t>
  </si>
  <si>
    <t xml:space="preserve">De conformidad con la Ley de 1712 de 2014, Ley de Transparencia, en el siguiente link de la página web, se presenta el registro de publicaciones  realizadas en el trimestre https://ids.gov.co/web/2021/TRANSPARENCIA/PUBLICACIONES_WEB_Abril_2021.pdf </t>
  </si>
  <si>
    <t xml:space="preserve">Con el apoyo de la Secretaría TIC del Departamento y de forma articulada con la Oficina de Vigilancia en Salud Pública, se desarrolló la plataforma web para el seguimiento de contactos de personas positivas de covid, con el fin de dar cumplimiento a la  Estrategia PRASS implementada en el Departamento. 
La Oficina de Sistemas de Información, en articulación con el equipo referente para el Plan de Vacunación Departamental contra el Covid 19, realizó la actualización y diseño de dos formularios en la plataforma web de Sala Situacional Virtual, la cual permite realizar la consolidación  de las llamadas recibidas en el call center donde se pueden reportar solicitudes de información y PQRS de vacunación 
</t>
  </si>
  <si>
    <t>Para el I trimestre no se programado  elaboración de convenios de recursos a la oferta de servicios, teniendo encuenta que la distribucion de recursos se hara en el siguiente trimestre.</t>
  </si>
  <si>
    <t>Numero de respuesta a solicitudes de servicios de salud / número de solicitudes (sotfwarw DKD)</t>
  </si>
  <si>
    <t>se nego1  factura</t>
  </si>
  <si>
    <t>NPBS / MIGRANTES no seha contratado talento humano en Auditoria de cuentas medicas</t>
  </si>
  <si>
    <t>Medir  el Numero de facturas auditadasy Numero de facturas radicadas en la vigencia   x 100 en el softaware DKD(Migrantes)</t>
  </si>
  <si>
    <t>CONTROL INTERNO DE GESTION</t>
  </si>
  <si>
    <t>pendiente de aprobacion</t>
  </si>
  <si>
    <t>El plan anual de Auditorias se ecuentra en etapa de formulacion y su aprobacion por parte del comité</t>
  </si>
  <si>
    <t>Se encuentra a la espera de los resultados de la evaluacion de desempeño FURAG (MECI) para convocar el primer comité de control interno</t>
  </si>
  <si>
    <t>SE REALIZA SEGÚN SOLICITUD DEL DESPACHO</t>
  </si>
  <si>
    <t xml:space="preserve">SE REALIZA SEGÚN DEMANDA </t>
  </si>
  <si>
    <t>NO SE PRESENTARON SOLICITUDES DE CONCEPTOS</t>
  </si>
  <si>
    <t>SE ALIMENTA LA BASE DE DATOS CONFORME A LOS PROCESOS QUE HAN SIDO NOTIFICADOS A LA INSTITUCION</t>
  </si>
  <si>
    <t xml:space="preserve">LAS 3 DEMANDAS ESTAN  PENDIENTE POR CONTESTAR - PERO SE ENCUENTRAN DENTRO DE LOS TERMINOS LEGALES PARA SU CONTESTACION - LA OFICINA JURIDICA NO CUENTA CON EL PERSONAL IDONEO Y SUFICIENTE </t>
  </si>
  <si>
    <t>NUMERO DE ACCIONES DE TUTELAS NOTIFICADAS</t>
  </si>
  <si>
    <t>CONSOLIDADO.  SE ENCUENTRA INCOMPLETO LA OFICINA NO CUENTA CON PERSONAL SUFICIENTE PARA MANTENER ACTUALIDA LA BASE DE DATOS</t>
  </si>
  <si>
    <t xml:space="preserve">LA OFICINA JURIDICA NO HA COMTADO CON PERSONAL SUFICIENTE PARA QUE PUEDA DEFENDER LOS INTERESES DE LA ENTIDAD </t>
  </si>
  <si>
    <t xml:space="preserve">SE ANALIZARON 3 CASOS - SE REALIZAN CONFORME A LA CITACION DE AUDIENCIA </t>
  </si>
  <si>
    <t xml:space="preserve">SON LOS CASOS QUE SE LA ASIGNAN A LOS ABOGADOS PARA RESPECTIVA PONENCIA DENTRO DEL COMITÉ, </t>
  </si>
  <si>
    <t>SE PRESENTA EN EL SEGUNDO TRIMESTRE</t>
  </si>
  <si>
    <t>1.1.2.  Sugerir al nivel directivo y coordinadores de áreas ajustar los procedimientos relacionados con las causas que generaron los procesos judiciales.</t>
  </si>
  <si>
    <t>NUMERO DE PROCESOS JUDICIALES VINCULADOS / NUMERO DE PROCESOS FALLADOS EN CONTRA X 100</t>
  </si>
  <si>
    <t>SE REQUIERE MANTENER CONTRATADOS LOS PROFESIONALES EN DERECHO CON EL FIN DE MANTENER LA DEFENSA JUDICIAL DE LA INSTITUCION - CERO PORCESOS FALLADOS EN CONTRA</t>
  </si>
  <si>
    <t>GESTION JURIDICA DE RECUPERACION DE CARTERA</t>
  </si>
  <si>
    <t>Gestión de Recuperacion de Cartera, gestionar el cobro persuasivo y coactivo de las obligaciones vigentes a favor de la Entidad dentro del termino y en las condiciones establecidas en el Manual de Cobro Persuasivo y Coactivo del IDS.</t>
  </si>
  <si>
    <t>POR EVENTO O POR PROCESO ASIGNADO.</t>
  </si>
  <si>
    <t>POR EVENTO</t>
  </si>
  <si>
    <t>Entrega y cargue oportuno en la plataforma del SIHO de Minprotección Social.</t>
  </si>
  <si>
    <t>Coordinar la entrega y validación de  la información hospitalaria en la aplicación del Decreto 2193 de 2004, a todas la Red Pública del Departamento</t>
  </si>
  <si>
    <t xml:space="preserve">* Entrega y cargue oportuno en la plataforma del SIHO de Minsalud del Cuarto Trimestre de 2020 en Febrero de 2021,  16 ESE validades oportunamente  del Dpto.                                                                                                                                                                                               *  Entrega y cargue oportuno en la plataforma del SIHO de Minsalud,  el Informe anual  2020 en el mes de Marzo de 2021, 16 ESE validadas oportunamente del departamento . </t>
  </si>
  <si>
    <t xml:space="preserve">  Las ESE categorizadas en riesgo medio o alto logren equilibrio presupuestal donde los ingresos recaudados alcancen a cubrir los gastos comprometidos.  De esta maneran no generar pasivos, con el fin de garantizar el acceso, oportunidad, continuidad y calidad en la prestación de los servicios de salud a la población usuaria y cumplir con el Seguimiento al monitoreo de la ESE viabilizada</t>
  </si>
  <si>
    <t xml:space="preserve">Coordinar la elaboración de los Programas de Saneamiento Fiscal y Financiero de las ESE categorizadas en riesgo medio o alto de acuerdo al aplicativo y metodología del MSE de los PSFF de las ESE, páguina web del Ministerio de Hacienda y Crédito Público  y Coordinar la información para el Monitoreo, Seguimiento y Evaluación de los Programas de Saneamiento Fiscal y Financiero de las ESE con Programa vaiabilizado  de acuerdo al aplicativo y metodología del MSE de los PSFF de las ESE, páguina web del Ministerio de Hacienda y Crédito Público.   </t>
  </si>
  <si>
    <t xml:space="preserve">Documento del PSFF presentado a Ministerio de Hacienda y  Revisión, validación del Informe Trimestral del  PSFF de la ESE con PSFF y elaborar Seguimiento Trimestral de las ESE con PSFF.              </t>
  </si>
  <si>
    <t xml:space="preserve"> * Consolidado del  Informe del Monitoreo, seguimiento y evaluación  al Programa de Saneamiento Fiscal y Financiero viabilizado por el Ministerio de Hacienda y Crédito Público de la ESE Hospital San Juan de  Dios de Pamplona correspondiente al Cuarto Trimestre de 2020 y cargado en la plataforma SIED del Ministerio de Hacienda y Crédito Público Radicado No.1-2021-025893 marzo 26 de 2021.                                               * PSFF de la ESE Centro de Rehabilitación de Cúcuta,  cargado en la Plataforma SIED del Ministerio de Hacienda y Crédito Público el  30 de diembre de 2020 Radicado No.1-2020-120388 para su revisión y viabilidad.  Mediante oficio Radicado 2-2021-08307 de febrero 22 de 2021, firmado por la Directora de la Dirección General de Apoyo fiscal del Ministerio de Hacienda y Crédito Público da concepto técnico de viabilidad al PSFF presentado de la ESE Centro de Rehabilitación.     -Se carga en la plataforma SIED del Ministerio de Hacienda y Crédito Público Radicado No.1-2021-025893 marzo 26 de 2021, el Acuerdo No.001 de marzo 25 de 2021 expedido por la Junta Directiva de la ESE Centro de Rehabilitación, con el cual adoptan el PSFF viabilizado por el Ministerio de Hacienda y Crédito Público.       </t>
  </si>
  <si>
    <t>Convocar y coordinar las fechas,  hora y lugar de instalación de las mesas de saneamiento  de acuerdo a la información  del  inciso   segundo  del  artículo  9 de  la Resolución 1545-10/06/2019 para que las entidades empleadoras  del departamento  a las  cuales se  hayan asignado  recursos del  Sistema  General  de  Participaciones   para aportes patronales  y las  entidades administradoras,   aclaren y concilien las deudas en el marco del procedimiento  previsto.- Dilegenciar  el registro de la  información requerida a través del aplicativo  de gestión de aportes patronales que dispone el Ministerio para las mesas de saneamiento y asistentes  a las mismas.-Dar garantías para la suscripción del  acta  de  conciliación   entre  las entidades administradoras   y  empleadoras   al finalizar   el   proceso,    y  realizar   el  seguimiento  permanente   al  desarrollo  del procedimiento.</t>
  </si>
  <si>
    <t xml:space="preserve">Actas de conciliación  que serán generadas directamente desde el  aplicativo de gestión de aportes patronales del MSPS , posteriormente cargadas en este y archivo de Actas de conciliación ya suscritas de éste proceso </t>
  </si>
  <si>
    <t xml:space="preserve">* Circulares Nos: 019. fecha. 22/01/2021. Informacion distribucion SGP X Empleadoara y Adminsitradora 2012-2016.   Circular. fecha. 19/03/2021-Invitacion conferencia con MSPS, Administradoras y ESE, informacion proceso SAP. 
- Actividades:  - Desarrollo y asistencia  con las Entidades Empleadoras: IMSALUD, 7/01/2021. -Secretaria de Salud municipio de Cùcuta. 16/02/2021, -  Reunion virtual, EL 24/03/2021,  con funcionarios de entidades Empleadoras, Administradoras, IDS Y MSPS.  - Asesoria permanente de forma virtual con las entidades que lo requieran. Envio de informaciòn a las entidades empkedoras a solciitud de las entidades Adminsitraodra y MSPS.  Actualizacion de informaciòn en el aplicativo delaplataforma PISIS, Para proceso SAP-2012-2016. 
  Oficios DNo.0188-16/03/2021 . solicitud de legalizacion de actas SAP, a las ESE: Hospital Isabel celis Yañez y ESE HEQC de Ocaña. </t>
  </si>
  <si>
    <r>
      <t xml:space="preserve">Documento de Distribución recursos SGP- Subsidio Oferta por ESE y por Municipio aprobados por Comité Directivo-  Indicadores Financieros concertado por ESE y Certificaciones trimestrales de seguimiento </t>
    </r>
    <r>
      <rPr>
        <sz val="12"/>
        <color indexed="63"/>
        <rFont val="Arial"/>
        <family val="2"/>
      </rPr>
      <t>.</t>
    </r>
  </si>
  <si>
    <t>Se efectuo la elaboración del Documento Distribución Recursos SGP - Subsidio a la Oferta vigencia 2021, el cual fue presentado el 19 de marzo de 2021, al Comité de Gestión y Desempeño Institucional del IDS,  fue aprobado y firmado por el Director del IDS.  Esta distribución se efectuo acorde a lo dispuesto en los Documentos de Distribución del Departamento Nacional de Planeación No.052 de diciembre 30 de 2020 (Última doceava 2020) y No.055 de febrero 12 de 2021 (once doceavas)</t>
  </si>
  <si>
    <t xml:space="preserve">Ejecucion de  Recursos del Rubro Fondo de Mitigación de Emergencias -FOME , transferidos mediente la Resolucion 2017 de noviembre 9 de 2020, a trece (13) ESE beneficiarias: de caracter municipal (5) y departamental (8) para un total de recursos para el Dpto Norte de Santander por valor de $11,787,505,000, recursos para ejecución  por parte de  las ESE  y respectivo seguimiento por parte del IDS en la vigencia 2021.                                                          
* Se envia comunicaciones  firmada por la Coordinadora de Recursos Financierosa las 13 ESE beneficiarias de los Recursos de la Resolución 2017 asi:  Circular informativa:   RF-.001, fecha. 12/01/2021,  remision de instructivo y formatos para informes.  RF-002, fecha.26/01/2021, remisión instrucciones para reintegro de recursos asignados por Resolucion de MSPS.  RF-004, fecha,29/01/2021-Solicitud de informe ejecucion recursos Res. 2017 de 2020, RF-006, fecha,09/02/2021, Invitacion reunión manejo recursos Res. 2017 de 2020. RF-008. fecha. 11/02/2021, Manejo de recursos Res. 2017. RF-009. fecha. 12/02/2021, Reporte mensual Res.2017 de 2020, RF-010, Fecha.17/02/2021, Reporte semanal  en SIHO RES. 2017 de 2020, RF-012, fecha. 19/02/2021, Cargue en PISIS informe Res: 753 y 2017 de 2020, RF-013,  frcha. 23/02/2021, reunion virtual video de asistencia tecnica  cargue informes paltaforma PISIS. RF-014, fecha.24/02/2021, Remisiòn a ESE de  formatos 2 y 3  de las RES: 753 y 2017 de2020, RF-015, fecha. 1/03/2021, Remisión Instructivos Res. 753 y 2017 de 2020, </t>
  </si>
  <si>
    <t xml:space="preserve">Asesoría, asistencia técnica y revisión:  elaboración del Presupuesto de Ingresos y Gastos de las ESE del departamento para la siguiente vigencia. - Modificaciones, adiciones al Presupuesto de Ingresos y Gastos, plan de cargos  de las ESE del Departamento de la presente vigencia.   - Cierre de Vigencia 2019 de las ESE del Departamento e incorporación de Cuentas por Cobrar recaudadas. </t>
  </si>
  <si>
    <t>(No. de Presupuestos aprobados por el CONFIS Departamental y Juntas Directivas con concepto técnico / Total de ESE Departamentales*100) ( No. Conceptos Técnicos expedidos de modificaciones Presupuestales presentadas por las ESE / solicitudes de revisión modificaciones Presupuestales de las ESE del Departamento *100) No. de cierres financieros de vigencia 2019 revisados /Total de ESE del Departamento *100)</t>
  </si>
  <si>
    <t xml:space="preserve">* Modificaciones presupuestales asesoradas y con  Conceptos Técnicos  de  modificaciones al  presupuesto ingresos y gastos a las ESE del Departamento, en el primer trimestre de 2021: incorporación Operaciones cierre vigencia 2020, traslados, incorporación cuentas por cobrar, modificación Plan de cargos,  para un  total de 16 conceptos técnicos emitidos para aprobación de las Juntas de las ESE                                                                                                                                                               </t>
  </si>
  <si>
    <t>(No. de capacitaciones programadas  / Total de capacitaciones realizadas a las  ESE Departamentales*100) - Catalogo de Clasificación Presupuestal definido</t>
  </si>
  <si>
    <t>En marzo 3 de 2021, se envia a los correos electronicos de las ESE registrados en el IDS, Circular informativa No.016 de marzo 2 de 2021, en la cual se informa de la expedición de la Resolución 401 de febrero 28 de 2021, expedida por  Ministerio de Hacienda y Crédito Público sobre la actualización de los anexos de la Resolución 3832 de 2019, mediante la cual se expide el Catálogo de Clasificación Presupuestal para Entidades Territoriales y sus Descentralizadas-CCPET.</t>
  </si>
  <si>
    <t xml:space="preserve">Presentar al MSPS la distribución de recursos a las ESE para los PSFF para su aprobación y las modificaciones cuando fueren del caso, igual su ejecución. </t>
  </si>
  <si>
    <t xml:space="preserve">Realizar propuesta de distribución de los recursos cupos asignados como apoyo a los PSFF a las ESE categorizadas en riesgo medio y alto y modificaciones a la propuesta.  - Asistencia Técnica, seguimiento, revisión, aprobación conceptos objeto de pago por parte de la FIDUCIA, envio informes y custodia archivos documentales relacionados con los conceptos de pago </t>
  </si>
  <si>
    <t>Documentos soportes presentados por la ESE a las cuales se le asignaron recursos de acuerdo a la descripción de la medida asignada.  Resolución IDS asignación cupo recursos. Archivos documentales concepto de pago.</t>
  </si>
  <si>
    <t>Valor asignado , tramitado y  avalado para pago de los recursos del Ministerio de Salud para cada  ESE con PSFF viabilizado por el Ministerio de Hacienda / Total recursos asignados a la ESE para ejecutarlos.</t>
  </si>
  <si>
    <t xml:space="preserve">Durante el primer trimestre de 2021, no se dio ejecución a los recursos asignados como apoyo a los PSFF  viabilizados por el MHCP, Resoluciones  3370 de 2019 y 4885 de 2018.                                                                                                                        </t>
  </si>
  <si>
    <t>Territoriales de Salud y modificada por la Resolución 4834 de 2015</t>
  </si>
  <si>
    <t xml:space="preserve">Se emitio la circular interna 009 del 12 de 2021, solicitando la información a  dependencias del IDS y Consolidado de la informacion Formato 56_000007412-20201231  de la Cuenta Anual SGP con corte a 31 de diembre de 2020 INFORME SIRECI, documentación remitida mediante Oficio D- No.0115  del 24 de febrero   de 2021, a la Secretaria de Hacienda de la Gobernación del Departamento N. de S. </t>
  </si>
  <si>
    <t>Cumplir con la información financciera que requieran las áreas involucradas en el Plan de Desarrollo</t>
  </si>
  <si>
    <t>Colaborar en la ejecución del Plan de Desarrollo del Departamento en lo correspondiente a recursos financieros del sector salud</t>
  </si>
  <si>
    <t>Plan de Desarrollo del Departamento elaborado 2016-2019</t>
  </si>
  <si>
    <t>Se envio el 29 de enero de 2021  la ejecución con corte al 31 de diciembre de 2020, a la oficina de Planeación del IDS, para el respectivo seguimiento.</t>
  </si>
  <si>
    <t xml:space="preserve">Número de municipios evaluados - total municipios certificados </t>
  </si>
  <si>
    <t>No se ejecuto en este trimestre.</t>
  </si>
  <si>
    <t>Resolución (s) de distribución de recursos de confinanciación por municipios y cuadro de distribución por fuentes del régimen subsidiado- Acto Administrativo de ajustes de recursos con y sin situación de fondos de acuerdo a la LMA mensua</t>
  </si>
  <si>
    <r>
      <rPr>
        <b/>
        <sz val="11"/>
        <color indexed="8"/>
        <rFont val="Calibri"/>
        <family val="2"/>
      </rPr>
      <t>EJECUTADO:</t>
    </r>
    <r>
      <rPr>
        <sz val="11"/>
        <color theme="1"/>
        <rFont val="Calibri"/>
        <family val="2"/>
        <scheme val="minor"/>
      </rPr>
      <t xml:space="preserve"> Se ejecutó en el primer trimestre </t>
    </r>
    <r>
      <rPr>
        <b/>
        <sz val="11"/>
        <color indexed="8"/>
        <rFont val="Calibri"/>
        <family val="2"/>
      </rPr>
      <t>$3.153.971.944.49 PROGRAMADO</t>
    </r>
    <r>
      <rPr>
        <sz val="11"/>
        <color theme="1"/>
        <rFont val="Calibri"/>
        <family val="2"/>
        <scheme val="minor"/>
      </rPr>
      <t xml:space="preserve">: En el mes de diciembre de 2019 se adopta el presupuesto para vigencia fiscal de 2020. con el Acuerdo N°014 del 29 de diciembre de 2020. presupuesto inicial para Subcuenta de Regimen Subsidiado  de $22.997.616.606 y la adicion por Resolución No.0588 del 23 de febrero de 2021 de $6.132.629.725, la adicion por Acuerdo No001 del 24 de marzo de 2021 de $1.2386.965.671.16 y el acuerdo n°002 del 24 de marzo de 2021 $31.225.934  para un total de Presupuesto Definitivo de </t>
    </r>
    <r>
      <rPr>
        <b/>
        <sz val="11"/>
        <color indexed="8"/>
        <rFont val="Calibri"/>
        <family val="2"/>
      </rPr>
      <t>$29.762.488.019.16</t>
    </r>
  </si>
  <si>
    <t>Operaciones de cierre plasmadas en Acto Administrativo de incorporación de saldos, recursos sin aforar, reservas presupuestales</t>
  </si>
  <si>
    <t>Efectuar reuniones para realizar el cierre vigencia 2020, de la Sede del Instituto Departamental de Salud con la conciliación entre las Oficinas de Presupuesto , contabilidad y Tesoreria y producir los Actos Administrativos.</t>
  </si>
  <si>
    <t>Resolución  No005 del 04 de Enero de 2021 Constitución de La Reserva por valor de $ 1.041.117.693.69</t>
  </si>
  <si>
    <t>Desarrollo de actividades financieras: Ejecución del Presupuesto vigencia 2021</t>
  </si>
  <si>
    <t>Ejecución presupuestal de Ingresos y Gastos</t>
  </si>
  <si>
    <t xml:space="preserve"> 11 Ejecuciones presupuestales de Ingresos y Gastos </t>
  </si>
  <si>
    <t>Ejecución presupuestal de Ingresos y Gastos de los meses de Octubre, Noviembre  y Diciembre 2020, consolidada y entregada el 30 de enero de 2021 a Sistemas para publicación Gobierno en Línea</t>
  </si>
  <si>
    <t>Informe contable del cuarto trimestre de 2020, cargado en el chip de la Contaduría General de la Nación el 23 de Febrero de 2021.</t>
  </si>
  <si>
    <t>Registro Presupuestal de la vigenia 2021  con sus ejecución de disponibildiades, registros y definitivas presupuestales. Recaudos de Tesoreria, pago de compromisos: Coniliaciones, boletines de caja, elaboración y presentación de informes</t>
  </si>
  <si>
    <t>Se realizó el registro de todas las operaciones financieras Presupuesto, contabilidad y tesorería) en el sistema Integrado Financiero TNS tan pronto son reconocidas y pagadas. Ejecución de 795 disponibilidades presupuestales, 1098 registros presupuestales y 667 definitivas</t>
  </si>
  <si>
    <t>Cuentas de cobro con el cumplmiento de los requisitos registradas y pagadas</t>
  </si>
  <si>
    <t>577 Ordenes de pago elaboradas, radicadas, tramitadas y pagadas del enero a marzo de 2021 .
Elaborada y Radicadas : 577
Pagadas : 560 de vigencia 2021
pagadas CXP de vigencias 2020: 732</t>
  </si>
  <si>
    <t>MODIFICACIONES PRESUPUESTALES SEGUN: Ac. 001 con Dec. 0582 del 19 de marzo de 2021 -  Ac. 002 con Dec. 03583 del 19 de marzo de 2021.</t>
  </si>
  <si>
    <t>PAGADURIA:    -Retencion en la Fuente presentadas (8 enero 2021) mes diciembre 2020,  (4 marzo 2021) mes febrero 2021 destino DIAN.                                                                                                                                - Declaracion Bimestral Noviembre -Diciembre 2020  (8 de Enero 2021); Enero-Febrero (4 marzo 2021)   Retencion  por ICA Destino Alcaldia .                                                                                                          PRESUPUESTO: 
-Rendición anual Contraloría Departamental   (Entregado 18 de Febrero de 2021).
-Rendición Anual SIRECI - Enviado a financiera el 8 de febrero de 2021
- FUT anual 2020 a  consolidar en la secretaria de hacienda departamental.  (Entregado el 28 de enero de 2021).
- FUT COVID MENSUAL :
            * DICIEMBRE  2020 Rendido (26-ene-21)
            * ENERO 2021 Rendido (26-feb-21)
            *  FEBRERO 2021  Rendido (05-mar-21)                           
- Informe Covid a Control Interno para a la Superintendencia de Salud :
             *Diciembre de 2020 entregado 24-feb-21
             * Enero 2021  entregado 1 mar-21
             * Febrero 2021  entregado Marzo 5 de 2021
-CGR - Categoria Presupuestal   IV - presentado 29 de enero de 2021.</t>
  </si>
  <si>
    <t>POBLACIONES VULNERABLES (NNA)</t>
  </si>
  <si>
    <t xml:space="preserve">
Realizar seguimiento  al 100% de  las  IPS  en la implementación  de la RPMS, para la prevención la EDA </t>
  </si>
  <si>
    <t>Realizar  4 seguimiento  a  las IPS Publicas  de los 39 municipios en  la adherencia a GPC, protocolos, guías y lineamientos vigentes para la atención de la  EDA.</t>
  </si>
  <si>
    <t>No de seguimientos realizadas/ No de asistencias técnicas programadas *100</t>
  </si>
  <si>
    <t xml:space="preserve">Mediante apoyo del equipo USAID se realiza asistencia tecnica frente a GPC a la red publica de Cúcuta y Villa del Rosario, las instituciones priorizadas para la aplicación del instrumento de adherencia a las guías de práctica clínica IRA/ COVID 19 presentaron planes de mejora en donde se reconoció la importancia de capacitar al personal médico y reforzar el adecuado diligenciamiento de las historias clínicas; así como verificar la realización y actualización del curso de AIEPI y poder sistematizarla para garantizar la adherencia a la estrategia en la atención del paciente pediátrico. 
</t>
  </si>
  <si>
    <t>Lograr alianzas trans sectoriales con 3 actores estrategicos en el componente comunitario de la estrategia de AIEPI Las practicas claves relacionadas con EDA.</t>
  </si>
  <si>
    <t>Concertar un (1) plan de accion  con ICBF y DPS  para el desarrollo de ciclos educativos  de acuerdo a la guia operativa comunitaria del programa de prevencion,manejo y controlde IRA-EDA dirigida a padres y cuidadores.</t>
  </si>
  <si>
    <t>No de planes de accion eejcutados/ No de planes de accion programados *100</t>
  </si>
  <si>
    <t>Realizar seguimiento  al 100% de  las  IPS  en la implementación  de las Salas ERA, para la  prevencion de la IRA</t>
  </si>
  <si>
    <t xml:space="preserve">Realizar 4 seguimientos  al  reporte de  los  indicadores y análisis del comportamiento epidemiológico del evento (picos respiratorios) en las IPS de la red publica y privada  que cuentan con la estrategias de Sala ERA. </t>
  </si>
  <si>
    <t>Solicitud a los municpios que reportan funcionamiento de las salas ERA: CUCUTA, ABREGO, CHINACOTA, CONVENCION, DURANIA, EL TARRA, LOS PATIOS, OCAÑA, PUERTO SANTANDER,SALAZAR, SARDINATA, TEORAMA, TIBU, TOLEDO, VILLA DEL ROSARIO de los indicadores de salas Era de los 3 trimestres reportando a la fecha 9 de abril los siguientes municipios: Abrego, Chinacota, Los patios: IPS la samaritana y Hospital de los patios, Puerto santander, Salazar,Sardinata, Tibu, Toledo</t>
  </si>
  <si>
    <t>Lograr alianzas trans sectoriales con 3 actores estrategicos en el componente comunitario de la estrategia de AIEPI Las practicas claves relacionadas con IRA</t>
  </si>
  <si>
    <t>Realizar 2 socializaciones de la estrategia AIEPI componente comunitario a traves de escuelas de padres  en municipios pirorizados con Secretaria de educacion departamental</t>
  </si>
  <si>
    <t>No de socializaciones realizadas/ No de socializaciones programadas *100</t>
  </si>
  <si>
    <t>El 1 de abril del 20201  Mediante articulacion con la secretaria de educaion del departamento,  se realiza Socializacion a docentes del departamento en los eventos de salud publica en niños niñas y adolescentes</t>
  </si>
  <si>
    <t>Seguimiento a 10 municipios priorizados en la gestión de la  estrategia,  Unidades de Atención Integral Comunitarias UAIC en las zonas rurales y rurales dispersas -para la prevencion de la IRA y EDA</t>
  </si>
  <si>
    <t>Realizar 2 monitoreos a las Unidades de Atencion Integral Comunitaria(UAIC), en puerto Santander,Campo Dos, San Calixto, Hacari y Palmarito zona rural de cucuta,El Zuli,Pamplona y Tienditas Villa del Rosario.</t>
  </si>
  <si>
    <t>N0 de monitoreos realizados/ No de monitoreos programados</t>
  </si>
  <si>
    <t>POBLACIONES VULNERABLES (ETNIAS)</t>
  </si>
  <si>
    <t xml:space="preserve">Realizar seguimiento  al 100% de municipios con presencia de poblacion Etnica  y otros como las comunidades Room, Ingas, Afro, y kitcha entre otros,  en  seguridad alimentaria y nutricional, control de enfermedades transmisibles y educacion en salud con enfoque en la estretegia AIEPI. </t>
  </si>
  <si>
    <t>Convocar a 4 mesas tecnicas de Salud con la Poblacion Indigena UWA y BARI para el dessarrollo de acciones del Sistema de Salud de Poblaciones Indigenas de Norte de Santander.</t>
  </si>
  <si>
    <t>No. de mesas de salud/Total de mesas de salud y subcomite de medidas de rehabilitación programadas*100</t>
  </si>
  <si>
    <t>Mediante circular 091 del 8 de marzo del 2021 se realiza convocatoria para la conformación de la
mesa de salud del Pueblo Bari 2021 haciéndose extensiva la invitación a alcaldes, coordinadores de
salud pública, gerentes de ESES de los municipios de Teorama, Convención, El tarra Tibú y El
Carmen.</t>
  </si>
  <si>
    <t>30 Municipios asesorados y asistidos técnicamente  en el procesos de enfoque diferencial para la  formulación y desarrollo de objetivos, estrategias y acciones acordes en el marco de la garantía de derechos de la  población víctima del conflicto armado, con enfásis en municipios PEDET.</t>
  </si>
  <si>
    <t>Liderar 4 subcomité de medidas de rehabilitación,   orientado a generar un espacio de articulacion y seguimiento para la identificacion de las diferentes barreras en salud.</t>
  </si>
  <si>
    <t>Se realizó la convocatoria para la I Mesa de Salud y Subcomité de Medidas de Rehabilitación a través de la Circular 077 del 04 de Marzo de 2021, la I Mesa de Salud se realizó de forma virtual por medio de Google Meet el día 16 de Marzo del año en curso, se dio apertura con 68 asistentes en sala, se alcanzó a evidenciar conexión de 84 participantes. Como resultado se levanta Acta N° 024 de 16/03 y se envía a los correos electrónicos de todos los asistentes el día 23 de Marzo.</t>
  </si>
  <si>
    <t xml:space="preserve">Brindar una (1) Asistencia Tecnica a 4 Municipios (Cúcuta, Los Patios, Villa del Rosario,  Ocaña)  en  la implementacion del programa  PAPSIVI </t>
  </si>
  <si>
    <t>20 Municipios con implementación del protocolo de Atencion  Integral en Salud con enfoque Psicosocial  en Victimas del Conflicto Armado</t>
  </si>
  <si>
    <t>Realizar 2 Seguimientos a la  implementacion del protocolo de atencion a victimas mediante acto administrativo, en los 40 municipios del departamento, las EAPB  y en las ESES  presentes en el territorio.</t>
  </si>
  <si>
    <t>El día 4 febrero de 2021 se convocaron a las EAPB y el día 22 Febrero  se convocó  a las ESES que tienen presencia en el departamento. El encuentro se realizó de  manera virtual a través de Google Meet, durante los encuentro se les socializo desde la Dimensión Transversal de Gestión Diferencial de Poblaciones Vulnerables todo lo relacionado con la implementación del Protocolo de Atención Integral en Salud con enfoque Psicosocial a víctimas del Conflicto Armado. En constancia de lo anterior se levanta Acta 007 de 04-02-2021 y acta 015 de 22-02-2021
Se elaboró la circular 104 con fecha 12/03/2021 y se divulgo mediante correo electrónico el día 19/03/2021, donde  se convocan a los 40 municipios para el  día 25 de febrero donde se socializaron lineamientos de toda la DTGDPV, desde el componente de víctimas del conflicto armado se le socializo a los municipios que asistieron al encuentro virtual los lineamientos para la implementación del Protocolo de Atención Integral en Salud con enfoque Psicosocial a víctimas del Conflicto Armado. En constancia de lo anterior se levanta acta N° 028 de 25/03/2021</t>
  </si>
  <si>
    <t>DT POBLACIONES VULNERABLES (victimas)</t>
  </si>
  <si>
    <t xml:space="preserve">Realizar (1) Asistencia Tecnica para la Implementacion del VIVANTO,  en las ESES presentes en el territorio </t>
  </si>
  <si>
    <t>El día 9/02/2021 se convocó a todas las ESES del territorio a través de la plataforma Google Meet, donde se llevó a cabo la asistencia técnica relacionada a la Implementación del VIVANTO, se realiza envió de los formatos requeridos para solicitar el VIVANTO,  El dia 8/03/2021 se Convocan nuevamente a las ESES  y se entregan nuevas orientaciones suministradas por la Unidad de Victimas. Se da trámite ante la Unidad de Victimas las solicitudes allegadas por las ESES, la fecha las 8 IPS de la ese Suroriental y el Tarra y Bucarasica de la Ese Norte cuentan con el VIVANTO habilitado.</t>
  </si>
  <si>
    <t>32 Municipios asesorados y asistidos técnicamente  en el procesos de enfoque diferencial para la  formulación y desarrollo de objetivos, estrategias y acciones acordes en el marco de la garantía de derechos de las Personas con Discapacidad.</t>
  </si>
  <si>
    <t xml:space="preserve">Brindar 1 asesorias y asistencia tecnica a los Cuarenta (40) municipios en el registro de localizacion y caracterizacion de personas con discapacidad y certificacion de discapacidad en el marco de la Resolucion 113 de 2020. </t>
  </si>
  <si>
    <t>Se realizo convocatoria a traves de la circular 104 del 12 de marzo de 2021, cuyo objetivo fue la invitacion para la asistencia tecnica de los linemientos de la DTGDPV, en la cual de encuenta el componente de discapacidad, se invito a los 40 municipios del departamento para el 25 de marzo de 2021 via meet. 
Se realizo asistencia tecnica a los 40 municipios del departamento a traves de la plataforma meet, donde se socializo los linemientos correpondientes de la Res. 113 de 2020 sobre la valoracion y certificacion de discapacidad RLCPD, donde se les indico de los avaces del proceso de discapacidad y sobre el aplicativo de SISPRO, de igual manera se informo sobre el cronograma de los encuentros de capacitaciones del MSPS y se generaron los compromisos de las asistencias y que para esta vigencia 2021 se encuentren todos habilitados en el SISPRO, para continuar con el proceso de valoracion y certificacion de discapacidad.</t>
  </si>
  <si>
    <t>Realizar una (1) asistencia tecnica a las EAPB del Departamento en el seguimiento a las acciones a la poblacion con discapacidad en el marco de la pandemia Covid 19 con su red prestadora.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</si>
</sst>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dd/mm/yyyy;@"/>
    <numFmt numFmtId="165" formatCode="0.0"/>
    <numFmt numFmtId="166" formatCode="&quot;$&quot;\ #,##0"/>
    <numFmt numFmtId="167" formatCode="0.0%"/>
    <numFmt numFmtId="168" formatCode="_(&quot;$&quot;\ * #,##0.00_);_(&quot;$&quot;\ * \(#,##0.00\);_(&quot;$&quot;\ * &quot;-&quot;??_);_(@_)"/>
    <numFmt numFmtId="169" formatCode="&quot;$&quot;\ #,##0.00"/>
    <numFmt numFmtId="170" formatCode="#,##0_ ;\-#,##0\ "/>
    <numFmt numFmtId="171" formatCode="_-&quot;$&quot;\ * #,##0.00_-;\-&quot;$&quot;\ * #,##0.00_-;_-&quot;$&quot;\ * &quot;-&quot;_-;_-@_-"/>
    <numFmt numFmtId="174" formatCode="_-&quot;$&quot;\ * #,##0.00_-;\-&quot;$&quot;\ * #,##0.00_-;_-&quot;$&quot;\ * &quot;-&quot;??_-;_-@_-"/>
    <numFmt numFmtId="175" formatCode="_-* #,##0.00_-;\-* #,##0.00_-;_-* &quot;-&quot;??_-;_-@_-"/>
  </numFmts>
  <fonts count="60">
    <font>
      <sz val="11"/>
      <color theme="1"/>
      <name val="Calibri"/>
      <family val="2"/>
      <scheme val="minor"/>
    </font>
    <font>
      <sz val="11"/>
      <name val="Arial"/>
      <family val="2"/>
    </font>
    <font>
      <b/>
      <sz val="11"/>
      <name val="Arial"/>
      <family val="2"/>
    </font>
    <font>
      <sz val="10"/>
      <name val="Arial"/>
      <family val="2"/>
    </font>
    <font>
      <sz val="11"/>
      <color theme="1"/>
      <name val="Calibri"/>
      <family val="2"/>
      <scheme val="minor"/>
    </font>
    <font>
      <b/>
      <sz val="28"/>
      <name val="Arial"/>
      <family val="2"/>
    </font>
    <font>
      <sz val="11"/>
      <color theme="1"/>
      <name val="Arial"/>
      <family val="2"/>
    </font>
    <font>
      <b/>
      <sz val="11"/>
      <color theme="1"/>
      <name val="Calibri"/>
      <family val="2"/>
      <scheme val="minor"/>
    </font>
    <font>
      <b/>
      <sz val="14"/>
      <name val="Arial"/>
      <family val="2"/>
    </font>
    <font>
      <b/>
      <u/>
      <sz val="14"/>
      <name val="Arial"/>
      <family val="2"/>
    </font>
    <font>
      <sz val="10"/>
      <color indexed="81"/>
      <name val="Tahoma"/>
      <family val="2"/>
    </font>
    <font>
      <sz val="9"/>
      <name val="Arial"/>
      <family val="2"/>
    </font>
    <font>
      <sz val="12"/>
      <name val="Arial"/>
      <family val="2"/>
    </font>
    <font>
      <b/>
      <sz val="11"/>
      <color theme="1"/>
      <name val="Arial"/>
      <family val="2"/>
    </font>
    <font>
      <sz val="10"/>
      <name val="Calibri"/>
      <family val="2"/>
      <scheme val="minor"/>
    </font>
    <font>
      <sz val="11"/>
      <name val="Calibri"/>
      <family val="2"/>
      <scheme val="minor"/>
    </font>
    <font>
      <sz val="11"/>
      <color rgb="FF000000"/>
      <name val="Arial"/>
      <family val="2"/>
    </font>
    <font>
      <sz val="11"/>
      <color rgb="FFFF0000"/>
      <name val="Arial"/>
      <family val="2"/>
    </font>
    <font>
      <b/>
      <sz val="14"/>
      <color theme="1"/>
      <name val="Arial"/>
      <family val="2"/>
    </font>
    <font>
      <b/>
      <u/>
      <sz val="14"/>
      <color theme="1"/>
      <name val="Arial"/>
      <family val="2"/>
    </font>
    <font>
      <b/>
      <sz val="22"/>
      <color theme="1"/>
      <name val="Arial"/>
      <family val="2"/>
    </font>
    <font>
      <b/>
      <sz val="18"/>
      <color theme="1"/>
      <name val="Arial"/>
      <family val="2"/>
    </font>
    <font>
      <b/>
      <u/>
      <sz val="18"/>
      <color rgb="FFC00000"/>
      <name val="Arial"/>
      <family val="2"/>
    </font>
    <font>
      <b/>
      <sz val="12"/>
      <color theme="1"/>
      <name val="Arial"/>
      <family val="2"/>
    </font>
    <font>
      <sz val="12"/>
      <color theme="1"/>
      <name val="Arial"/>
      <family val="2"/>
    </font>
    <font>
      <b/>
      <sz val="12"/>
      <name val="Arial"/>
      <family val="2"/>
    </font>
    <font>
      <b/>
      <sz val="10"/>
      <color indexed="8"/>
      <name val="Arial"/>
      <family val="2"/>
    </font>
    <font>
      <sz val="10"/>
      <color indexed="8"/>
      <name val="Arial Narrow"/>
      <family val="2"/>
    </font>
    <font>
      <b/>
      <sz val="20"/>
      <color indexed="21"/>
      <name val="Arial Narrow"/>
      <family val="2"/>
    </font>
    <font>
      <b/>
      <sz val="12"/>
      <color indexed="8"/>
      <name val="Arial Narrow"/>
      <family val="2"/>
    </font>
    <font>
      <b/>
      <sz val="12"/>
      <color indexed="8"/>
      <name val="Arial"/>
      <family val="2"/>
    </font>
    <font>
      <b/>
      <sz val="9"/>
      <name val="Arial"/>
      <family val="2"/>
    </font>
    <font>
      <sz val="9"/>
      <color rgb="FF000000"/>
      <name val="Arial"/>
      <family val="2"/>
    </font>
    <font>
      <sz val="9"/>
      <color rgb="FFFF0000"/>
      <name val="Arial"/>
      <family val="2"/>
    </font>
    <font>
      <sz val="12"/>
      <color indexed="81"/>
      <name val="Tahoma"/>
      <family val="2"/>
    </font>
    <font>
      <sz val="9"/>
      <color indexed="81"/>
      <name val="Tahoma"/>
      <family val="2"/>
    </font>
    <font>
      <b/>
      <u/>
      <sz val="18"/>
      <color theme="5"/>
      <name val="Arial"/>
      <family val="2"/>
    </font>
    <font>
      <sz val="12"/>
      <color rgb="FF000000"/>
      <name val="Arial"/>
      <family val="2"/>
    </font>
    <font>
      <b/>
      <u/>
      <sz val="18"/>
      <color theme="6" tint="-0.499984740745262"/>
      <name val="Arial"/>
      <family val="2"/>
    </font>
    <font>
      <b/>
      <u/>
      <sz val="18"/>
      <color theme="8" tint="-0.249977111117893"/>
      <name val="Arial"/>
      <family val="2"/>
    </font>
    <font>
      <sz val="12"/>
      <color rgb="FF222222"/>
      <name val="Arial"/>
      <family val="2"/>
    </font>
    <font>
      <sz val="10"/>
      <color theme="1"/>
      <name val="Arial"/>
      <family val="2"/>
    </font>
    <font>
      <sz val="10"/>
      <color theme="1"/>
      <name val="Calibri"/>
      <family val="2"/>
      <scheme val="minor"/>
    </font>
    <font>
      <sz val="11"/>
      <name val="Calibri"/>
      <family val="2"/>
    </font>
    <font>
      <sz val="9"/>
      <name val="Arial Narrow"/>
      <family val="2"/>
    </font>
    <font>
      <sz val="11"/>
      <color indexed="8"/>
      <name val="Arial"/>
      <family val="2"/>
    </font>
    <font>
      <b/>
      <sz val="9"/>
      <color indexed="81"/>
      <name val="Tahoma"/>
      <family val="2"/>
    </font>
    <font>
      <sz val="16"/>
      <color indexed="81"/>
      <name val="Tahoma"/>
      <family val="2"/>
    </font>
    <font>
      <b/>
      <sz val="8"/>
      <color indexed="81"/>
      <name val="Tahoma"/>
      <family val="2"/>
    </font>
    <font>
      <sz val="18"/>
      <color indexed="81"/>
      <name val="Tahoma"/>
      <family val="2"/>
    </font>
    <font>
      <sz val="11"/>
      <color indexed="63"/>
      <name val="Arial"/>
      <family val="2"/>
    </font>
    <font>
      <sz val="10"/>
      <color indexed="8"/>
      <name val="Arial"/>
      <family val="2"/>
    </font>
    <font>
      <sz val="8"/>
      <name val="Calibri"/>
      <family val="2"/>
      <scheme val="minor"/>
    </font>
    <font>
      <sz val="14"/>
      <name val="Arial"/>
      <family val="2"/>
    </font>
    <font>
      <sz val="12"/>
      <color theme="1"/>
      <name val="Calibri"/>
      <family val="2"/>
      <scheme val="minor"/>
    </font>
    <font>
      <b/>
      <sz val="11"/>
      <name val="Calibri"/>
      <family val="2"/>
      <scheme val="minor"/>
    </font>
    <font>
      <b/>
      <sz val="10"/>
      <name val="Arial"/>
      <family val="2"/>
    </font>
    <font>
      <sz val="12"/>
      <color rgb="FF0E0E0E"/>
      <name val="Arial"/>
      <family val="2"/>
    </font>
    <font>
      <sz val="12"/>
      <color indexed="63"/>
      <name val="Arial"/>
      <family val="2"/>
    </font>
    <font>
      <b/>
      <sz val="11"/>
      <color indexed="8"/>
      <name val="Calibri"/>
      <family val="2"/>
    </font>
  </fonts>
  <fills count="2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7"/>
        <bgColor indexed="64"/>
      </patternFill>
    </fill>
    <fill>
      <patternFill patternType="solid">
        <fgColor rgb="FF92D05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9"/>
        <bgColor indexed="64"/>
      </patternFill>
    </fill>
    <fill>
      <patternFill patternType="solid">
        <fgColor rgb="FFFFC00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9"/>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0"/>
        <bgColor theme="0"/>
      </patternFill>
    </fill>
    <fill>
      <patternFill patternType="solid">
        <fgColor rgb="FFFFFFFF"/>
        <bgColor rgb="FFFFFFFF"/>
      </patternFill>
    </fill>
    <fill>
      <patternFill patternType="solid">
        <fgColor theme="0"/>
        <bgColor rgb="FFFFFF00"/>
      </patternFill>
    </fill>
    <fill>
      <patternFill patternType="solid">
        <fgColor theme="0"/>
        <bgColor rgb="FFFF0000"/>
      </patternFill>
    </fill>
  </fills>
  <borders count="4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style="medium">
        <color auto="1"/>
      </left>
      <right style="thin">
        <color auto="1"/>
      </right>
      <top style="thin">
        <color auto="1"/>
      </top>
      <bottom/>
      <diagonal/>
    </border>
    <border>
      <left style="thin">
        <color auto="1"/>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auto="1"/>
      </left>
      <right style="thin">
        <color auto="1"/>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rgb="FF000000"/>
      </right>
      <top/>
      <bottom style="thin">
        <color rgb="FF000000"/>
      </bottom>
      <diagonal/>
    </border>
    <border>
      <left/>
      <right style="thin">
        <color rgb="FF000000"/>
      </right>
      <top style="thin">
        <color rgb="FF000000"/>
      </top>
      <bottom/>
      <diagonal/>
    </border>
  </borders>
  <cellStyleXfs count="15">
    <xf numFmtId="0" fontId="0" fillId="0" borderId="0"/>
    <xf numFmtId="0" fontId="3" fillId="0" borderId="0"/>
    <xf numFmtId="0" fontId="4" fillId="0" borderId="0"/>
    <xf numFmtId="9" fontId="4" fillId="0" borderId="0" applyFont="0" applyFill="0" applyBorder="0" applyAlignment="0" applyProtection="0"/>
    <xf numFmtId="0" fontId="3" fillId="0" borderId="0"/>
    <xf numFmtId="44"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175" fontId="4" fillId="0" borderId="0" applyFont="0" applyFill="0" applyBorder="0" applyAlignment="0" applyProtection="0"/>
    <xf numFmtId="174" fontId="4" fillId="0" borderId="0" applyFont="0" applyFill="0" applyBorder="0" applyAlignment="0" applyProtection="0"/>
  </cellStyleXfs>
  <cellXfs count="741">
    <xf numFmtId="0" fontId="0" fillId="0" borderId="0" xfId="0"/>
    <xf numFmtId="0" fontId="0" fillId="0" borderId="0" xfId="0" applyAlignment="1" applyProtection="1">
      <alignment wrapText="1"/>
      <protection locked="0"/>
    </xf>
    <xf numFmtId="0" fontId="5" fillId="2" borderId="0" xfId="0" applyFont="1" applyFill="1" applyBorder="1" applyAlignment="1" applyProtection="1">
      <alignment vertical="center" wrapText="1"/>
      <protection locked="0"/>
    </xf>
    <xf numFmtId="49" fontId="5" fillId="2" borderId="0" xfId="0" applyNumberFormat="1" applyFont="1" applyFill="1" applyBorder="1" applyAlignment="1" applyProtection="1">
      <alignment vertical="center" wrapText="1"/>
      <protection locked="0"/>
    </xf>
    <xf numFmtId="0" fontId="0" fillId="2" borderId="0" xfId="0" applyFill="1" applyAlignment="1" applyProtection="1">
      <alignment vertical="center" wrapText="1"/>
      <protection locked="0"/>
    </xf>
    <xf numFmtId="0" fontId="1" fillId="2" borderId="1" xfId="0" applyFont="1" applyFill="1" applyBorder="1" applyAlignment="1" applyProtection="1">
      <alignment horizontal="center" vertical="center" wrapText="1"/>
      <protection locked="0"/>
    </xf>
    <xf numFmtId="49" fontId="0" fillId="0" borderId="0" xfId="0" applyNumberFormat="1" applyAlignment="1" applyProtection="1">
      <alignment wrapText="1"/>
      <protection locked="0"/>
    </xf>
    <xf numFmtId="0" fontId="7" fillId="0" borderId="0" xfId="0" applyFont="1" applyAlignment="1" applyProtection="1">
      <alignment wrapText="1"/>
      <protection locked="0"/>
    </xf>
    <xf numFmtId="0" fontId="0" fillId="0" borderId="0" xfId="0" applyAlignment="1" applyProtection="1">
      <alignment wrapText="1"/>
    </xf>
    <xf numFmtId="1" fontId="1"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left" vertical="center" wrapText="1"/>
      <protection locked="0"/>
    </xf>
    <xf numFmtId="0" fontId="1" fillId="2" borderId="1" xfId="0" applyFont="1" applyFill="1" applyBorder="1" applyAlignment="1" applyProtection="1">
      <alignment vertical="center" wrapText="1"/>
      <protection locked="0"/>
    </xf>
    <xf numFmtId="0" fontId="2" fillId="3" borderId="25" xfId="0" applyFont="1" applyFill="1" applyBorder="1" applyAlignment="1" applyProtection="1">
      <alignment horizontal="center" vertical="center" wrapText="1"/>
    </xf>
    <xf numFmtId="49" fontId="2" fillId="3" borderId="26" xfId="0" applyNumberFormat="1" applyFont="1" applyFill="1" applyBorder="1" applyAlignment="1" applyProtection="1">
      <alignment horizontal="center" vertical="center" wrapText="1"/>
    </xf>
    <xf numFmtId="0" fontId="2" fillId="3" borderId="5" xfId="0" applyFont="1" applyFill="1" applyBorder="1" applyAlignment="1" applyProtection="1">
      <alignment vertical="center" wrapText="1"/>
    </xf>
    <xf numFmtId="0" fontId="2" fillId="6" borderId="27" xfId="0" applyFont="1" applyFill="1" applyBorder="1" applyAlignment="1" applyProtection="1">
      <alignment horizontal="center" vertical="center" wrapText="1"/>
    </xf>
    <xf numFmtId="49" fontId="2" fillId="6" borderId="5" xfId="0" applyNumberFormat="1" applyFont="1" applyFill="1" applyBorder="1" applyAlignment="1" applyProtection="1">
      <alignment horizontal="center" vertical="center" wrapText="1"/>
    </xf>
    <xf numFmtId="0" fontId="2" fillId="6" borderId="5" xfId="0" applyFont="1" applyFill="1" applyBorder="1" applyAlignment="1" applyProtection="1">
      <alignment vertical="center" wrapText="1"/>
    </xf>
    <xf numFmtId="0" fontId="2" fillId="4" borderId="25" xfId="0" applyFont="1" applyFill="1" applyBorder="1" applyAlignment="1" applyProtection="1">
      <alignment horizontal="center" vertical="center" wrapText="1"/>
    </xf>
    <xf numFmtId="49" fontId="2" fillId="4" borderId="26" xfId="0" applyNumberFormat="1" applyFont="1" applyFill="1" applyBorder="1" applyAlignment="1" applyProtection="1">
      <alignment horizontal="center" vertical="center" wrapText="1"/>
    </xf>
    <xf numFmtId="0" fontId="2" fillId="4" borderId="5" xfId="0" applyFont="1" applyFill="1" applyBorder="1" applyAlignment="1" applyProtection="1">
      <alignment vertical="center" wrapText="1"/>
    </xf>
    <xf numFmtId="0" fontId="2" fillId="7" borderId="25" xfId="0" applyFont="1" applyFill="1" applyBorder="1" applyAlignment="1" applyProtection="1">
      <alignment horizontal="center" vertical="center" wrapText="1"/>
    </xf>
    <xf numFmtId="49" fontId="2" fillId="7" borderId="26" xfId="0" applyNumberFormat="1" applyFont="1" applyFill="1" applyBorder="1" applyAlignment="1" applyProtection="1">
      <alignment horizontal="center" vertical="center" wrapText="1"/>
    </xf>
    <xf numFmtId="0" fontId="2" fillId="7" borderId="5" xfId="0" applyFont="1" applyFill="1" applyBorder="1" applyAlignment="1" applyProtection="1">
      <alignment vertical="center" wrapText="1"/>
    </xf>
    <xf numFmtId="0" fontId="2" fillId="5" borderId="24" xfId="0" applyFont="1" applyFill="1" applyBorder="1" applyAlignment="1" applyProtection="1">
      <alignment horizontal="center" vertical="center" wrapText="1"/>
    </xf>
    <xf numFmtId="0" fontId="2" fillId="5" borderId="15" xfId="0" applyFont="1" applyFill="1" applyBorder="1" applyAlignment="1" applyProtection="1">
      <alignment horizontal="center" vertical="center" wrapText="1"/>
    </xf>
    <xf numFmtId="0" fontId="6" fillId="0" borderId="0" xfId="0" applyFont="1" applyAlignment="1" applyProtection="1">
      <alignment wrapText="1"/>
    </xf>
    <xf numFmtId="1" fontId="1" fillId="2" borderId="8" xfId="0" applyNumberFormat="1"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9" fontId="1" fillId="2" borderId="1" xfId="3" applyFont="1" applyFill="1" applyBorder="1" applyAlignment="1" applyProtection="1">
      <alignment horizontal="center" vertical="center" wrapText="1"/>
    </xf>
    <xf numFmtId="0" fontId="1" fillId="2" borderId="1" xfId="0" applyFont="1" applyFill="1" applyBorder="1" applyAlignment="1">
      <alignment horizontal="left" vertical="center" wrapText="1"/>
    </xf>
    <xf numFmtId="0" fontId="1" fillId="2" borderId="1" xfId="0" applyNumberFormat="1" applyFont="1" applyFill="1" applyBorder="1" applyAlignment="1">
      <alignment vertical="center" wrapText="1"/>
    </xf>
    <xf numFmtId="9" fontId="1" fillId="2" borderId="1" xfId="0" applyNumberFormat="1" applyFont="1" applyFill="1" applyBorder="1" applyAlignment="1" applyProtection="1">
      <alignment horizontal="center" vertical="center" wrapText="1"/>
    </xf>
    <xf numFmtId="49" fontId="6" fillId="2" borderId="1" xfId="0" applyNumberFormat="1" applyFont="1" applyFill="1" applyBorder="1" applyAlignment="1" applyProtection="1">
      <alignment horizontal="center" vertical="center" wrapText="1"/>
      <protection locked="0"/>
    </xf>
    <xf numFmtId="0" fontId="1" fillId="8" borderId="1" xfId="1" applyFont="1" applyFill="1" applyBorder="1" applyAlignment="1">
      <alignment horizontal="center" vertical="center" wrapText="1"/>
    </xf>
    <xf numFmtId="0" fontId="1" fillId="2" borderId="1" xfId="0" applyFont="1" applyFill="1" applyBorder="1" applyAlignment="1" applyProtection="1">
      <alignment wrapText="1"/>
      <protection locked="0"/>
    </xf>
    <xf numFmtId="9" fontId="1" fillId="2" borderId="1" xfId="3" applyFont="1" applyFill="1" applyBorder="1" applyAlignment="1">
      <alignment horizontal="center" vertical="center" wrapText="1"/>
    </xf>
    <xf numFmtId="0" fontId="0" fillId="2" borderId="0" xfId="0" applyFill="1"/>
    <xf numFmtId="0" fontId="23" fillId="11" borderId="1"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justify" vertical="center" wrapText="1"/>
    </xf>
    <xf numFmtId="0" fontId="24" fillId="2" borderId="5"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0" fillId="0" borderId="0" xfId="0" applyFill="1" applyBorder="1" applyAlignment="1">
      <alignment horizontal="left" vertical="top"/>
    </xf>
    <xf numFmtId="0" fontId="25" fillId="0" borderId="26" xfId="0" applyFont="1" applyBorder="1" applyAlignment="1" applyProtection="1">
      <alignment horizontal="center" vertical="center" wrapText="1"/>
    </xf>
    <xf numFmtId="0" fontId="25" fillId="0" borderId="0" xfId="0" applyFont="1" applyBorder="1" applyAlignment="1" applyProtection="1">
      <alignment horizontal="center" vertical="center" wrapText="1"/>
    </xf>
    <xf numFmtId="0" fontId="0" fillId="0" borderId="0" xfId="0" applyProtection="1"/>
    <xf numFmtId="0" fontId="27" fillId="0" borderId="26" xfId="0" applyFont="1" applyBorder="1" applyAlignment="1" applyProtection="1">
      <alignment horizontal="justify" vertical="top" wrapText="1"/>
    </xf>
    <xf numFmtId="0" fontId="28" fillId="0" borderId="0" xfId="0" applyFont="1" applyBorder="1" applyAlignment="1" applyProtection="1">
      <alignment horizontal="center" vertical="center" wrapText="1"/>
    </xf>
    <xf numFmtId="0" fontId="0" fillId="0" borderId="0" xfId="0" applyBorder="1"/>
    <xf numFmtId="0" fontId="26" fillId="0" borderId="0" xfId="0" applyFont="1" applyFill="1" applyBorder="1" applyAlignment="1" applyProtection="1">
      <alignment horizontal="center" vertical="center" wrapText="1"/>
      <protection locked="0"/>
    </xf>
    <xf numFmtId="0" fontId="26" fillId="0" borderId="0" xfId="0" applyFont="1" applyBorder="1" applyAlignment="1" applyProtection="1">
      <alignment horizontal="left" vertical="center" wrapText="1"/>
    </xf>
    <xf numFmtId="0" fontId="26" fillId="0" borderId="1" xfId="0" applyFont="1" applyFill="1" applyBorder="1" applyAlignment="1" applyProtection="1">
      <alignment horizontal="center" vertical="center" wrapText="1"/>
    </xf>
    <xf numFmtId="0" fontId="29" fillId="0" borderId="26" xfId="0" applyFont="1" applyBorder="1" applyAlignment="1" applyProtection="1">
      <alignment horizontal="justify" vertical="top" wrapText="1"/>
    </xf>
    <xf numFmtId="0" fontId="30" fillId="12" borderId="0" xfId="0" applyFont="1" applyFill="1" applyBorder="1" applyAlignment="1" applyProtection="1">
      <alignment horizontal="left" vertical="center" wrapText="1"/>
    </xf>
    <xf numFmtId="0" fontId="30" fillId="0" borderId="0" xfId="0" applyFont="1" applyFill="1" applyBorder="1" applyAlignment="1" applyProtection="1">
      <alignment horizontal="left" vertical="center" wrapText="1"/>
    </xf>
    <xf numFmtId="0" fontId="0" fillId="0" borderId="0" xfId="0" applyFill="1" applyBorder="1"/>
    <xf numFmtId="0" fontId="0" fillId="0" borderId="0" xfId="0" applyBorder="1" applyAlignment="1" applyProtection="1">
      <alignment horizontal="center"/>
    </xf>
    <xf numFmtId="0" fontId="26" fillId="0" borderId="0" xfId="0" applyFont="1" applyFill="1" applyBorder="1" applyAlignment="1" applyProtection="1">
      <alignment horizontal="center" vertical="center" wrapText="1"/>
    </xf>
    <xf numFmtId="0" fontId="26" fillId="12" borderId="0" xfId="0" applyFont="1" applyFill="1" applyBorder="1" applyAlignment="1" applyProtection="1">
      <alignment horizontal="center" vertical="center" wrapText="1"/>
    </xf>
    <xf numFmtId="0" fontId="31" fillId="0" borderId="39"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11" fillId="0" borderId="39" xfId="0" applyFont="1" applyFill="1" applyBorder="1" applyAlignment="1">
      <alignment horizontal="left" vertical="top" wrapText="1"/>
    </xf>
    <xf numFmtId="0" fontId="11" fillId="0" borderId="39" xfId="0" applyFont="1" applyFill="1" applyBorder="1" applyAlignment="1">
      <alignment horizontal="left" vertical="center" wrapText="1"/>
    </xf>
    <xf numFmtId="164" fontId="32" fillId="0" borderId="39" xfId="0" applyNumberFormat="1" applyFont="1" applyFill="1" applyBorder="1" applyAlignment="1">
      <alignment horizontal="right" vertical="center" wrapText="1" indent="1"/>
    </xf>
    <xf numFmtId="0" fontId="33" fillId="0" borderId="39" xfId="0" applyFont="1" applyFill="1" applyBorder="1" applyAlignment="1">
      <alignment horizontal="left" vertical="top" wrapText="1"/>
    </xf>
    <xf numFmtId="0" fontId="18" fillId="2" borderId="0" xfId="0" applyFont="1" applyFill="1" applyAlignment="1"/>
    <xf numFmtId="0" fontId="24" fillId="0" borderId="5" xfId="0" applyFont="1" applyFill="1" applyBorder="1" applyAlignment="1">
      <alignment horizontal="center" vertical="center" wrapText="1"/>
    </xf>
    <xf numFmtId="0" fontId="37" fillId="0" borderId="1" xfId="0" applyFont="1" applyFill="1" applyBorder="1" applyAlignment="1">
      <alignment vertical="center" wrapText="1"/>
    </xf>
    <xf numFmtId="0" fontId="0" fillId="2" borderId="0" xfId="0" applyFill="1" applyAlignment="1">
      <alignment horizontal="center"/>
    </xf>
    <xf numFmtId="0" fontId="24" fillId="2" borderId="1" xfId="0" applyFont="1" applyFill="1" applyBorder="1" applyAlignment="1">
      <alignment vertical="center" wrapText="1"/>
    </xf>
    <xf numFmtId="1" fontId="1" fillId="2" borderId="1" xfId="0" applyNumberFormat="1" applyFont="1" applyFill="1" applyBorder="1" applyAlignment="1" applyProtection="1">
      <alignment wrapText="1"/>
      <protection locked="0"/>
    </xf>
    <xf numFmtId="0" fontId="0" fillId="2" borderId="0" xfId="0" applyFill="1" applyAlignment="1" applyProtection="1">
      <alignment wrapText="1"/>
      <protection locked="0"/>
    </xf>
    <xf numFmtId="0" fontId="0" fillId="2" borderId="1" xfId="0"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wrapText="1"/>
      <protection locked="0"/>
    </xf>
    <xf numFmtId="0" fontId="1" fillId="2" borderId="31" xfId="0" applyFont="1" applyFill="1" applyBorder="1" applyAlignment="1" applyProtection="1">
      <alignment horizontal="center" vertical="center" wrapText="1"/>
      <protection locked="0"/>
    </xf>
    <xf numFmtId="0" fontId="1" fillId="2" borderId="1" xfId="0" applyFont="1" applyFill="1" applyBorder="1" applyAlignment="1">
      <alignment horizontal="justify" vertical="center" wrapText="1"/>
    </xf>
    <xf numFmtId="0" fontId="1" fillId="0" borderId="1" xfId="0" applyFont="1" applyFill="1" applyBorder="1" applyAlignment="1" applyProtection="1">
      <alignment horizontal="center" vertical="center" wrapText="1"/>
      <protection locked="0"/>
    </xf>
    <xf numFmtId="165" fontId="1" fillId="0" borderId="1" xfId="0" applyNumberFormat="1" applyFont="1" applyFill="1" applyBorder="1" applyAlignment="1" applyProtection="1">
      <alignment horizontal="center" vertical="center" wrapText="1"/>
      <protection locked="0"/>
    </xf>
    <xf numFmtId="1" fontId="1" fillId="0" borderId="8" xfId="0" applyNumberFormat="1" applyFont="1" applyFill="1" applyBorder="1" applyAlignment="1" applyProtection="1">
      <alignment horizontal="center" vertical="center" wrapText="1"/>
      <protection locked="0"/>
    </xf>
    <xf numFmtId="9" fontId="1" fillId="0" borderId="1" xfId="3" applyFont="1" applyFill="1" applyBorder="1" applyAlignment="1" applyProtection="1">
      <alignment horizontal="center" vertical="center" wrapText="1"/>
    </xf>
    <xf numFmtId="1" fontId="1" fillId="0" borderId="1" xfId="0" applyNumberFormat="1" applyFont="1" applyFill="1" applyBorder="1" applyAlignment="1" applyProtection="1">
      <alignment horizontal="center" vertical="center" wrapText="1"/>
      <protection locked="0"/>
    </xf>
    <xf numFmtId="1" fontId="6" fillId="0" borderId="8" xfId="0" applyNumberFormat="1" applyFont="1" applyBorder="1" applyAlignment="1" applyProtection="1">
      <alignment horizontal="center" vertical="center" wrapText="1"/>
      <protection locked="0"/>
    </xf>
    <xf numFmtId="49" fontId="1" fillId="0" borderId="1" xfId="0" applyNumberFormat="1" applyFont="1" applyFill="1" applyBorder="1" applyAlignment="1" applyProtection="1">
      <alignment vertical="center" wrapText="1"/>
      <protection locked="0"/>
    </xf>
    <xf numFmtId="0" fontId="1" fillId="0" borderId="1" xfId="0" applyFont="1" applyFill="1" applyBorder="1" applyAlignment="1" applyProtection="1">
      <alignment vertical="center" wrapText="1"/>
      <protection locked="0"/>
    </xf>
    <xf numFmtId="1" fontId="6"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wrapText="1"/>
      <protection locked="0"/>
    </xf>
    <xf numFmtId="9" fontId="1" fillId="0" borderId="1" xfId="0" applyNumberFormat="1" applyFont="1" applyFill="1" applyBorder="1" applyAlignment="1" applyProtection="1">
      <alignment horizontal="center" vertical="center" wrapText="1"/>
    </xf>
    <xf numFmtId="9" fontId="1"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pplyProtection="1">
      <alignment horizontal="left" vertical="center" wrapText="1"/>
      <protection locked="0"/>
    </xf>
    <xf numFmtId="0" fontId="1" fillId="0" borderId="1" xfId="3"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 fontId="6" fillId="2" borderId="1" xfId="0" applyNumberFormat="1" applyFont="1" applyFill="1" applyBorder="1" applyAlignment="1" applyProtection="1">
      <alignment horizontal="center" vertical="center" wrapText="1"/>
      <protection locked="0"/>
    </xf>
    <xf numFmtId="0" fontId="6" fillId="2" borderId="1" xfId="0" applyFont="1" applyFill="1" applyBorder="1" applyAlignment="1">
      <alignment vertical="center" wrapText="1"/>
    </xf>
    <xf numFmtId="0" fontId="1" fillId="2" borderId="1" xfId="0" applyFont="1" applyFill="1" applyBorder="1" applyAlignment="1">
      <alignment vertical="center" wrapText="1"/>
    </xf>
    <xf numFmtId="0" fontId="1" fillId="0" borderId="31" xfId="0" applyNumberFormat="1" applyFont="1" applyFill="1" applyBorder="1" applyAlignment="1">
      <alignment vertical="center" wrapText="1"/>
    </xf>
    <xf numFmtId="1" fontId="0" fillId="0" borderId="1" xfId="0" applyNumberFormat="1" applyBorder="1" applyAlignment="1">
      <alignment horizontal="center" vertical="center" wrapText="1"/>
    </xf>
    <xf numFmtId="9" fontId="2" fillId="0" borderId="11" xfId="3" applyFont="1" applyFill="1" applyBorder="1" applyAlignment="1" applyProtection="1">
      <alignment horizontal="center" vertical="center" wrapText="1"/>
    </xf>
    <xf numFmtId="9" fontId="2" fillId="0" borderId="13" xfId="3" applyFont="1" applyFill="1" applyBorder="1" applyAlignment="1" applyProtection="1">
      <alignment horizontal="center" vertical="center" wrapText="1"/>
    </xf>
    <xf numFmtId="0" fontId="3" fillId="2" borderId="32" xfId="0" applyFont="1" applyFill="1" applyBorder="1" applyAlignment="1">
      <alignment horizontal="center" vertical="center" wrapText="1"/>
    </xf>
    <xf numFmtId="1" fontId="6" fillId="0" borderId="14" xfId="0" applyNumberFormat="1" applyFont="1" applyBorder="1" applyAlignment="1" applyProtection="1">
      <alignment horizontal="center" vertical="center" wrapText="1"/>
      <protection locked="0"/>
    </xf>
    <xf numFmtId="9" fontId="1" fillId="0" borderId="11" xfId="3" applyFont="1" applyFill="1" applyBorder="1" applyAlignment="1" applyProtection="1">
      <alignment horizontal="center" vertical="center" wrapText="1"/>
    </xf>
    <xf numFmtId="1" fontId="6" fillId="0" borderId="29" xfId="0" applyNumberFormat="1" applyFont="1" applyBorder="1" applyAlignment="1" applyProtection="1">
      <alignment horizontal="center" vertical="center" wrapText="1"/>
      <protection locked="0"/>
    </xf>
    <xf numFmtId="1" fontId="6" fillId="0" borderId="30" xfId="0" applyNumberFormat="1" applyFont="1" applyBorder="1" applyAlignment="1" applyProtection="1">
      <alignment horizontal="center" vertical="center" wrapText="1"/>
      <protection locked="0"/>
    </xf>
    <xf numFmtId="3" fontId="0" fillId="0" borderId="1" xfId="0" applyNumberFormat="1" applyBorder="1" applyAlignment="1" applyProtection="1">
      <alignment horizontal="center" vertical="center" wrapText="1"/>
      <protection locked="0"/>
    </xf>
    <xf numFmtId="9" fontId="2" fillId="0" borderId="33" xfId="3" applyFont="1" applyFill="1" applyBorder="1" applyAlignment="1" applyProtection="1">
      <alignment horizontal="center" vertical="center" wrapText="1"/>
    </xf>
    <xf numFmtId="0" fontId="1" fillId="0" borderId="1" xfId="0" applyFont="1" applyFill="1" applyBorder="1" applyAlignment="1" applyProtection="1">
      <alignment wrapText="1"/>
      <protection locked="0"/>
    </xf>
    <xf numFmtId="49" fontId="6" fillId="0" borderId="1" xfId="0" applyNumberFormat="1" applyFont="1" applyBorder="1" applyAlignment="1">
      <alignment vertical="center" wrapText="1"/>
    </xf>
    <xf numFmtId="165" fontId="1" fillId="2" borderId="1" xfId="0" applyNumberFormat="1" applyFont="1" applyFill="1" applyBorder="1" applyAlignment="1" applyProtection="1">
      <alignment horizontal="center" vertical="center" wrapText="1"/>
      <protection locked="0"/>
    </xf>
    <xf numFmtId="1" fontId="6" fillId="0" borderId="1" xfId="0" applyNumberFormat="1" applyFont="1" applyFill="1" applyBorder="1" applyAlignment="1">
      <alignment horizontal="center" vertical="center" wrapText="1"/>
    </xf>
    <xf numFmtId="0" fontId="40" fillId="0" borderId="0" xfId="0" applyFont="1" applyAlignment="1">
      <alignment vertical="center"/>
    </xf>
    <xf numFmtId="49" fontId="1" fillId="0" borderId="1" xfId="0" applyNumberFormat="1" applyFont="1" applyFill="1" applyBorder="1" applyAlignment="1" applyProtection="1">
      <alignment wrapText="1"/>
      <protection locked="0"/>
    </xf>
    <xf numFmtId="0" fontId="6"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167" fontId="1" fillId="2" borderId="1" xfId="0" applyNumberFormat="1" applyFont="1" applyFill="1" applyBorder="1" applyAlignment="1" applyProtection="1">
      <alignment horizontal="center" vertical="center" wrapText="1"/>
    </xf>
    <xf numFmtId="167" fontId="1" fillId="0" borderId="1" xfId="3" applyNumberFormat="1" applyFont="1" applyFill="1" applyBorder="1" applyAlignment="1" applyProtection="1">
      <alignment horizontal="center" vertical="center" wrapText="1"/>
    </xf>
    <xf numFmtId="49" fontId="6" fillId="0" borderId="1" xfId="0" applyNumberFormat="1"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9" fontId="1" fillId="0" borderId="41" xfId="3" applyFont="1" applyFill="1" applyBorder="1" applyAlignment="1" applyProtection="1">
      <alignment horizontal="center" vertical="center" wrapText="1"/>
    </xf>
    <xf numFmtId="1" fontId="0" fillId="0" borderId="14" xfId="0" applyNumberFormat="1" applyBorder="1" applyAlignment="1" applyProtection="1">
      <alignment horizontal="center" vertical="center" wrapText="1"/>
      <protection locked="0"/>
    </xf>
    <xf numFmtId="3" fontId="0" fillId="0" borderId="14" xfId="0" applyNumberFormat="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1" fontId="6" fillId="2" borderId="1" xfId="0" applyNumberFormat="1" applyFont="1" applyFill="1" applyBorder="1" applyAlignment="1" applyProtection="1">
      <alignment horizontal="center" vertical="center" wrapText="1"/>
      <protection locked="0"/>
    </xf>
    <xf numFmtId="44" fontId="4" fillId="0" borderId="14" xfId="5" applyFont="1" applyBorder="1" applyAlignment="1" applyProtection="1">
      <alignment horizontal="center" vertical="center" wrapText="1"/>
      <protection locked="0"/>
    </xf>
    <xf numFmtId="44" fontId="4" fillId="0" borderId="1" xfId="5" applyFont="1" applyBorder="1" applyAlignment="1" applyProtection="1">
      <alignment horizontal="center" vertical="center" wrapText="1"/>
      <protection locked="0"/>
    </xf>
    <xf numFmtId="0" fontId="1" fillId="0" borderId="1" xfId="0" applyFont="1" applyFill="1" applyBorder="1" applyAlignment="1" applyProtection="1">
      <alignment horizontal="left" wrapText="1"/>
      <protection locked="0"/>
    </xf>
    <xf numFmtId="9" fontId="1" fillId="0" borderId="1" xfId="3" applyNumberFormat="1" applyFont="1" applyFill="1" applyBorder="1" applyAlignment="1" applyProtection="1">
      <alignment horizontal="center" vertical="center" wrapText="1"/>
    </xf>
    <xf numFmtId="0" fontId="6" fillId="0" borderId="1" xfId="0" applyFont="1" applyBorder="1" applyAlignment="1" applyProtection="1">
      <alignment horizontal="left" wrapText="1"/>
      <protection locked="0"/>
    </xf>
    <xf numFmtId="0" fontId="6" fillId="0" borderId="1" xfId="0" applyFont="1" applyBorder="1" applyAlignment="1" applyProtection="1">
      <alignment horizontal="left" vertical="center" wrapText="1"/>
      <protection locked="0"/>
    </xf>
    <xf numFmtId="0" fontId="6" fillId="0" borderId="29" xfId="0" applyFont="1"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6" fillId="2" borderId="1" xfId="0" applyFont="1" applyFill="1" applyBorder="1" applyAlignment="1" applyProtection="1">
      <alignment vertical="center" wrapText="1"/>
      <protection locked="0"/>
    </xf>
    <xf numFmtId="1" fontId="0" fillId="0" borderId="1" xfId="0" applyNumberFormat="1" applyBorder="1" applyAlignment="1" applyProtection="1">
      <alignment horizontal="center" vertical="center" wrapText="1"/>
      <protection locked="0"/>
    </xf>
    <xf numFmtId="9" fontId="1" fillId="0" borderId="31" xfId="0" applyNumberFormat="1" applyFont="1" applyFill="1" applyBorder="1" applyAlignment="1" applyProtection="1">
      <alignment horizontal="center" vertical="center" wrapText="1"/>
    </xf>
    <xf numFmtId="1" fontId="1" fillId="0"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vertical="center" wrapText="1"/>
      <protection locked="0"/>
    </xf>
    <xf numFmtId="9" fontId="1" fillId="0" borderId="1" xfId="0" applyNumberFormat="1" applyFont="1" applyFill="1" applyBorder="1" applyAlignment="1" applyProtection="1">
      <alignment horizontal="center" vertical="center" wrapText="1"/>
    </xf>
    <xf numFmtId="9" fontId="1" fillId="0" borderId="1" xfId="3"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protection locked="0"/>
    </xf>
    <xf numFmtId="9" fontId="2" fillId="2" borderId="1" xfId="3" applyFont="1" applyFill="1" applyBorder="1" applyAlignment="1" applyProtection="1">
      <alignment horizontal="center" vertical="center" wrapText="1"/>
    </xf>
    <xf numFmtId="9" fontId="1" fillId="0" borderId="31" xfId="3"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protection locked="0"/>
    </xf>
    <xf numFmtId="1" fontId="1" fillId="2" borderId="1" xfId="0" applyNumberFormat="1" applyFont="1" applyFill="1" applyBorder="1" applyAlignment="1" applyProtection="1">
      <alignment horizontal="center" vertical="center" wrapText="1"/>
      <protection locked="0"/>
    </xf>
    <xf numFmtId="0" fontId="6" fillId="2" borderId="1" xfId="0" applyFont="1" applyFill="1" applyBorder="1" applyAlignment="1" applyProtection="1">
      <alignment wrapText="1"/>
      <protection locked="0"/>
    </xf>
    <xf numFmtId="9" fontId="1" fillId="2" borderId="1" xfId="3" applyFont="1" applyFill="1" applyBorder="1" applyAlignment="1" applyProtection="1">
      <alignment horizontal="center" vertical="center" wrapText="1"/>
    </xf>
    <xf numFmtId="9" fontId="1" fillId="2" borderId="1" xfId="0" applyNumberFormat="1" applyFont="1" applyFill="1" applyBorder="1" applyAlignment="1" applyProtection="1">
      <alignment horizontal="center" vertical="center" wrapText="1"/>
    </xf>
    <xf numFmtId="49" fontId="6" fillId="2" borderId="1" xfId="0" applyNumberFormat="1"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15" fillId="2"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0" borderId="7" xfId="0" applyFont="1" applyFill="1" applyBorder="1" applyAlignment="1">
      <alignment vertical="center" wrapText="1"/>
    </xf>
    <xf numFmtId="0" fontId="1" fillId="2" borderId="1" xfId="0" applyFont="1" applyFill="1" applyBorder="1" applyAlignment="1">
      <alignment horizontal="left" vertical="top" wrapText="1"/>
    </xf>
    <xf numFmtId="0" fontId="1" fillId="2" borderId="1" xfId="4" applyFont="1" applyFill="1" applyBorder="1" applyAlignment="1">
      <alignment horizontal="justify" vertical="center" wrapText="1"/>
    </xf>
    <xf numFmtId="0" fontId="1" fillId="2" borderId="1" xfId="4" applyFont="1" applyFill="1" applyBorder="1" applyAlignment="1">
      <alignment horizontal="left" vertical="center" wrapText="1"/>
    </xf>
    <xf numFmtId="0" fontId="1" fillId="2" borderId="1" xfId="0" applyFont="1" applyFill="1" applyBorder="1" applyAlignment="1">
      <alignment horizontal="justify" vertical="center" wrapText="1" readingOrder="1"/>
    </xf>
    <xf numFmtId="0" fontId="1" fillId="2" borderId="1" xfId="4" applyFont="1" applyFill="1" applyBorder="1" applyAlignment="1">
      <alignment horizontal="center" vertical="center" wrapText="1"/>
    </xf>
    <xf numFmtId="0" fontId="1" fillId="6" borderId="1" xfId="0" applyFont="1" applyFill="1" applyBorder="1" applyAlignment="1">
      <alignment horizontal="center" vertical="center" wrapText="1"/>
    </xf>
    <xf numFmtId="9" fontId="1" fillId="6" borderId="1" xfId="3" applyFont="1" applyFill="1" applyBorder="1" applyAlignment="1">
      <alignment horizontal="center" vertical="center" wrapText="1"/>
    </xf>
    <xf numFmtId="9" fontId="1" fillId="8" borderId="1" xfId="3" applyFont="1" applyFill="1" applyBorder="1" applyAlignment="1">
      <alignment horizontal="center" vertical="center" wrapText="1"/>
    </xf>
    <xf numFmtId="0" fontId="1" fillId="8" borderId="1" xfId="0" applyFont="1" applyFill="1" applyBorder="1" applyAlignment="1">
      <alignment horizontal="center" vertical="top" wrapText="1"/>
    </xf>
    <xf numFmtId="0" fontId="1" fillId="13" borderId="1" xfId="0" applyFont="1" applyFill="1" applyBorder="1" applyAlignment="1">
      <alignment horizontal="center" vertical="center" wrapText="1"/>
    </xf>
    <xf numFmtId="9" fontId="1" fillId="13" borderId="1" xfId="3" applyFont="1" applyFill="1" applyBorder="1" applyAlignment="1">
      <alignment horizontal="center" vertical="center" wrapText="1"/>
    </xf>
    <xf numFmtId="0" fontId="1" fillId="13" borderId="1" xfId="0" applyFont="1" applyFill="1" applyBorder="1" applyAlignment="1">
      <alignment horizontal="center" vertical="top" wrapText="1"/>
    </xf>
    <xf numFmtId="0" fontId="0" fillId="13" borderId="0" xfId="0" applyFill="1" applyAlignment="1">
      <alignment horizontal="justify" vertical="center"/>
    </xf>
    <xf numFmtId="9" fontId="1" fillId="6" borderId="1" xfId="3" applyFont="1" applyFill="1" applyBorder="1" applyAlignment="1" applyProtection="1">
      <alignment horizontal="center" vertical="center" wrapText="1"/>
    </xf>
    <xf numFmtId="0" fontId="6" fillId="8" borderId="1" xfId="0" applyFont="1" applyFill="1" applyBorder="1" applyAlignment="1" applyProtection="1">
      <alignment horizontal="center" vertical="center" wrapText="1"/>
      <protection locked="0"/>
    </xf>
    <xf numFmtId="1" fontId="1" fillId="8" borderId="1" xfId="0" applyNumberFormat="1" applyFont="1" applyFill="1" applyBorder="1" applyAlignment="1">
      <alignment horizontal="center" vertical="center" wrapText="1"/>
    </xf>
    <xf numFmtId="9" fontId="1" fillId="8" borderId="1" xfId="0" applyNumberFormat="1" applyFont="1" applyFill="1" applyBorder="1" applyAlignment="1" applyProtection="1">
      <alignment horizontal="center" vertical="center" wrapText="1"/>
    </xf>
    <xf numFmtId="0" fontId="1" fillId="8" borderId="1" xfId="0" applyNumberFormat="1" applyFont="1" applyFill="1" applyBorder="1" applyAlignment="1">
      <alignment vertical="center" wrapText="1"/>
    </xf>
    <xf numFmtId="9" fontId="1" fillId="8" borderId="1" xfId="3" applyFont="1" applyFill="1" applyBorder="1" applyAlignment="1" applyProtection="1">
      <alignment horizontal="center" vertical="center" wrapText="1"/>
    </xf>
    <xf numFmtId="0" fontId="6" fillId="13" borderId="1" xfId="0" applyFont="1" applyFill="1" applyBorder="1" applyAlignment="1" applyProtection="1">
      <alignment horizontal="center" vertical="center" wrapText="1"/>
      <protection locked="0"/>
    </xf>
    <xf numFmtId="49" fontId="6" fillId="13" borderId="1" xfId="0" applyNumberFormat="1" applyFont="1" applyFill="1" applyBorder="1" applyAlignment="1" applyProtection="1">
      <alignment horizontal="center" vertical="center" wrapText="1"/>
      <protection locked="0"/>
    </xf>
    <xf numFmtId="9" fontId="1" fillId="13" borderId="1" xfId="0" applyNumberFormat="1" applyFont="1" applyFill="1" applyBorder="1" applyAlignment="1" applyProtection="1">
      <alignment horizontal="center" vertical="center" wrapText="1"/>
    </xf>
    <xf numFmtId="9" fontId="1" fillId="13" borderId="1" xfId="3" applyFont="1" applyFill="1" applyBorder="1" applyAlignment="1" applyProtection="1">
      <alignment horizontal="center" vertical="center" wrapText="1"/>
    </xf>
    <xf numFmtId="0" fontId="3" fillId="8" borderId="1" xfId="0" applyFont="1" applyFill="1" applyBorder="1" applyAlignment="1" applyProtection="1">
      <alignment horizontal="center" vertical="center" wrapText="1"/>
    </xf>
    <xf numFmtId="0" fontId="15" fillId="13" borderId="1" xfId="0" applyFont="1" applyFill="1" applyBorder="1" applyAlignment="1">
      <alignment horizontal="center" vertical="center"/>
    </xf>
    <xf numFmtId="0" fontId="3" fillId="13" borderId="1" xfId="0" applyFont="1" applyFill="1" applyBorder="1" applyAlignment="1" applyProtection="1">
      <alignment horizontal="center" vertical="center" wrapText="1"/>
    </xf>
    <xf numFmtId="0" fontId="1" fillId="13" borderId="1" xfId="0" applyNumberFormat="1" applyFont="1" applyFill="1" applyBorder="1" applyAlignment="1">
      <alignment vertical="center" wrapText="1"/>
    </xf>
    <xf numFmtId="0" fontId="1" fillId="13" borderId="1" xfId="0" applyFont="1" applyFill="1" applyBorder="1" applyAlignment="1" applyProtection="1">
      <alignment horizontal="center" vertical="center" wrapText="1"/>
      <protection locked="0"/>
    </xf>
    <xf numFmtId="0" fontId="1" fillId="8" borderId="9" xfId="1" applyFont="1" applyFill="1" applyBorder="1" applyAlignment="1">
      <alignment vertical="center" wrapText="1"/>
    </xf>
    <xf numFmtId="1" fontId="6" fillId="14" borderId="1" xfId="0" applyNumberFormat="1" applyFont="1" applyFill="1" applyBorder="1" applyAlignment="1" applyProtection="1">
      <alignment horizontal="center" vertical="center" wrapText="1"/>
      <protection locked="0"/>
    </xf>
    <xf numFmtId="0" fontId="6" fillId="14" borderId="1" xfId="0" applyFont="1" applyFill="1" applyBorder="1" applyAlignment="1" applyProtection="1">
      <alignment horizontal="justify" vertical="center" wrapText="1"/>
      <protection locked="0"/>
    </xf>
    <xf numFmtId="9" fontId="6" fillId="14" borderId="1" xfId="3" applyFont="1" applyFill="1" applyBorder="1" applyAlignment="1" applyProtection="1">
      <alignment horizontal="center" vertical="center" wrapText="1"/>
    </xf>
    <xf numFmtId="0" fontId="1" fillId="14" borderId="1" xfId="0" applyFont="1" applyFill="1" applyBorder="1" applyAlignment="1" applyProtection="1">
      <alignment horizontal="center" vertical="center" wrapText="1"/>
      <protection locked="0"/>
    </xf>
    <xf numFmtId="1" fontId="1" fillId="14" borderId="1" xfId="0" applyNumberFormat="1" applyFont="1" applyFill="1" applyBorder="1" applyAlignment="1" applyProtection="1">
      <alignment horizontal="center" vertical="center" wrapText="1"/>
      <protection locked="0"/>
    </xf>
    <xf numFmtId="0" fontId="1" fillId="14" borderId="1" xfId="0" applyFont="1" applyFill="1" applyBorder="1" applyAlignment="1" applyProtection="1">
      <alignment horizontal="justify" vertical="center" wrapText="1"/>
      <protection locked="0"/>
    </xf>
    <xf numFmtId="9" fontId="1" fillId="14" borderId="1" xfId="3" applyFont="1" applyFill="1" applyBorder="1" applyAlignment="1" applyProtection="1">
      <alignment horizontal="center" vertical="center" wrapText="1"/>
    </xf>
    <xf numFmtId="1" fontId="1" fillId="14" borderId="8" xfId="0" applyNumberFormat="1" applyFont="1" applyFill="1" applyBorder="1" applyAlignment="1" applyProtection="1">
      <alignment horizontal="center" vertical="center" wrapText="1"/>
      <protection locked="0"/>
    </xf>
    <xf numFmtId="0" fontId="1" fillId="15" borderId="1" xfId="0" applyFont="1" applyFill="1" applyBorder="1" applyAlignment="1" applyProtection="1">
      <alignment horizontal="center" vertical="center" wrapText="1"/>
      <protection locked="0"/>
    </xf>
    <xf numFmtId="1" fontId="1" fillId="15" borderId="1" xfId="0" applyNumberFormat="1" applyFont="1" applyFill="1" applyBorder="1" applyAlignment="1" applyProtection="1">
      <alignment horizontal="center" vertical="center" wrapText="1"/>
      <protection locked="0"/>
    </xf>
    <xf numFmtId="9" fontId="1" fillId="15" borderId="1" xfId="3" applyFont="1" applyFill="1" applyBorder="1" applyAlignment="1" applyProtection="1">
      <alignment horizontal="center" vertical="center" wrapText="1"/>
    </xf>
    <xf numFmtId="0" fontId="1" fillId="16" borderId="1" xfId="0" applyFont="1" applyFill="1" applyBorder="1" applyAlignment="1" applyProtection="1">
      <alignment horizontal="center" vertical="center" wrapText="1"/>
      <protection locked="0"/>
    </xf>
    <xf numFmtId="1" fontId="1" fillId="16" borderId="1" xfId="0" applyNumberFormat="1" applyFont="1" applyFill="1" applyBorder="1" applyAlignment="1" applyProtection="1">
      <alignment horizontal="center" vertical="center" wrapText="1"/>
      <protection locked="0"/>
    </xf>
    <xf numFmtId="9" fontId="1" fillId="16" borderId="1" xfId="3" applyFont="1" applyFill="1" applyBorder="1" applyAlignment="1" applyProtection="1">
      <alignment horizontal="center" vertical="center" wrapText="1"/>
    </xf>
    <xf numFmtId="0" fontId="0" fillId="0" borderId="1" xfId="0" applyBorder="1" applyAlignment="1">
      <alignment horizontal="left" vertical="center" wrapText="1"/>
    </xf>
    <xf numFmtId="0" fontId="0" fillId="2" borderId="5" xfId="0" applyFill="1" applyBorder="1" applyAlignment="1" applyProtection="1">
      <alignment wrapText="1"/>
      <protection locked="0"/>
    </xf>
    <xf numFmtId="0" fontId="6" fillId="2" borderId="1" xfId="0" applyFont="1" applyFill="1" applyBorder="1" applyAlignment="1">
      <alignment horizontal="justify" vertical="center" wrapText="1"/>
    </xf>
    <xf numFmtId="0" fontId="6" fillId="2" borderId="5" xfId="0" applyFont="1" applyFill="1" applyBorder="1" applyAlignment="1">
      <alignment horizontal="center" wrapText="1"/>
    </xf>
    <xf numFmtId="0" fontId="0" fillId="0" borderId="1" xfId="0"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6" fillId="0" borderId="1"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0" borderId="1" xfId="0"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 fontId="6"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1" xfId="0" applyFont="1" applyFill="1" applyBorder="1" applyAlignment="1">
      <alignment horizontal="center" vertical="center" wrapText="1"/>
    </xf>
    <xf numFmtId="9" fontId="2" fillId="2" borderId="31" xfId="3"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3" fontId="0" fillId="0" borderId="1" xfId="0" applyNumberFormat="1" applyBorder="1" applyAlignment="1">
      <alignment horizontal="center" vertical="center" wrapText="1"/>
    </xf>
    <xf numFmtId="1" fontId="0" fillId="0" borderId="31" xfId="0" applyNumberFormat="1" applyBorder="1" applyAlignment="1">
      <alignment horizontal="center" vertical="center" wrapText="1"/>
    </xf>
    <xf numFmtId="9" fontId="2" fillId="0" borderId="34" xfId="3" applyFont="1" applyFill="1" applyBorder="1" applyAlignment="1" applyProtection="1">
      <alignment horizontal="center" vertical="center" wrapText="1"/>
    </xf>
    <xf numFmtId="0" fontId="0" fillId="4" borderId="1" xfId="0" applyFill="1" applyBorder="1" applyAlignment="1" applyProtection="1">
      <alignment horizontal="center" vertical="center" wrapText="1"/>
      <protection locked="0"/>
    </xf>
    <xf numFmtId="49" fontId="0" fillId="4" borderId="1" xfId="0" applyNumberForma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9" fontId="7" fillId="0" borderId="1" xfId="0" applyNumberFormat="1" applyFont="1" applyBorder="1" applyAlignment="1" applyProtection="1">
      <alignment vertical="center" wrapText="1"/>
      <protection locked="0"/>
    </xf>
    <xf numFmtId="0" fontId="0" fillId="0" borderId="1" xfId="0" applyBorder="1" applyAlignment="1" applyProtection="1">
      <alignment wrapText="1"/>
      <protection locked="0"/>
    </xf>
    <xf numFmtId="0" fontId="7" fillId="0" borderId="1" xfId="0" applyFont="1" applyBorder="1" applyAlignment="1" applyProtection="1">
      <alignment wrapText="1"/>
      <protection locked="0"/>
    </xf>
    <xf numFmtId="0" fontId="17" fillId="6" borderId="1" xfId="0" applyFont="1" applyFill="1" applyBorder="1" applyAlignment="1">
      <alignment horizontal="center" vertical="center" wrapText="1"/>
    </xf>
    <xf numFmtId="0" fontId="1" fillId="2" borderId="31" xfId="0" applyNumberFormat="1" applyFont="1" applyFill="1" applyBorder="1" applyAlignment="1">
      <alignment vertical="center" wrapText="1"/>
    </xf>
    <xf numFmtId="9" fontId="1" fillId="2" borderId="31" xfId="3" applyFont="1" applyFill="1" applyBorder="1" applyAlignment="1" applyProtection="1">
      <alignment horizontal="center" vertical="center" wrapText="1"/>
    </xf>
    <xf numFmtId="0" fontId="1" fillId="0" borderId="31" xfId="0" applyFont="1" applyFill="1" applyBorder="1" applyAlignment="1" applyProtection="1">
      <alignment horizontal="center" vertical="center" wrapText="1"/>
      <protection locked="0"/>
    </xf>
    <xf numFmtId="49" fontId="1" fillId="0" borderId="1" xfId="0" applyNumberFormat="1" applyFont="1" applyFill="1" applyBorder="1" applyAlignment="1" applyProtection="1">
      <alignment horizontal="center" vertical="center" wrapText="1"/>
      <protection locked="0"/>
    </xf>
    <xf numFmtId="49" fontId="1" fillId="0" borderId="31" xfId="0" applyNumberFormat="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3" fillId="6" borderId="1" xfId="0" applyFont="1" applyFill="1" applyBorder="1" applyAlignment="1">
      <alignment horizontal="center" vertical="center" wrapText="1"/>
    </xf>
    <xf numFmtId="9" fontId="1" fillId="6" borderId="1" xfId="0" applyNumberFormat="1" applyFont="1" applyFill="1" applyBorder="1" applyAlignment="1">
      <alignment horizontal="center" vertical="center" wrapText="1"/>
    </xf>
    <xf numFmtId="0" fontId="1" fillId="6" borderId="1" xfId="0" applyFont="1" applyFill="1" applyBorder="1" applyAlignment="1">
      <alignment vertical="center" wrapText="1"/>
    </xf>
    <xf numFmtId="0" fontId="6" fillId="4" borderId="1" xfId="0" applyFont="1" applyFill="1" applyBorder="1" applyAlignment="1" applyProtection="1">
      <alignment horizontal="center" vertical="center" wrapText="1"/>
      <protection locked="0"/>
    </xf>
    <xf numFmtId="0" fontId="3" fillId="4" borderId="1" xfId="0" applyFont="1" applyFill="1" applyBorder="1" applyAlignment="1">
      <alignment horizontal="center" vertical="center" wrapText="1"/>
    </xf>
    <xf numFmtId="9" fontId="1" fillId="4" borderId="1" xfId="0" applyNumberFormat="1" applyFont="1" applyFill="1" applyBorder="1" applyAlignment="1">
      <alignment horizontal="center" vertical="center" wrapText="1"/>
    </xf>
    <xf numFmtId="0" fontId="1" fillId="4" borderId="1" xfId="0" applyFont="1" applyFill="1" applyBorder="1" applyAlignment="1">
      <alignment vertical="center" wrapText="1"/>
    </xf>
    <xf numFmtId="9" fontId="1" fillId="4" borderId="1" xfId="3" applyFont="1" applyFill="1" applyBorder="1" applyAlignment="1" applyProtection="1">
      <alignment horizontal="center" vertical="center" wrapText="1"/>
    </xf>
    <xf numFmtId="9" fontId="1" fillId="2"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pplyProtection="1">
      <alignment horizontal="center" vertical="center" wrapText="1"/>
      <protection locked="0"/>
    </xf>
    <xf numFmtId="3" fontId="3" fillId="6" borderId="1" xfId="2" applyNumberFormat="1" applyFont="1" applyFill="1" applyBorder="1" applyAlignment="1">
      <alignment horizontal="center" vertical="center" wrapText="1"/>
    </xf>
    <xf numFmtId="3" fontId="3" fillId="2" borderId="1" xfId="2" applyNumberFormat="1" applyFont="1" applyFill="1" applyBorder="1" applyAlignment="1">
      <alignment horizontal="center" vertical="center" wrapText="1"/>
    </xf>
    <xf numFmtId="9" fontId="1" fillId="4" borderId="1" xfId="3" applyFont="1" applyFill="1" applyBorder="1" applyAlignment="1">
      <alignment horizontal="center" vertical="center" wrapText="1"/>
    </xf>
    <xf numFmtId="0" fontId="41" fillId="18" borderId="1" xfId="0" applyFont="1" applyFill="1" applyBorder="1" applyAlignment="1">
      <alignment horizontal="center" vertical="center" wrapText="1"/>
    </xf>
    <xf numFmtId="9" fontId="6" fillId="18" borderId="1" xfId="3" applyFont="1" applyFill="1" applyBorder="1" applyAlignment="1">
      <alignment horizontal="center" vertical="center" wrapText="1"/>
    </xf>
    <xf numFmtId="0" fontId="0" fillId="18" borderId="1" xfId="0" applyFill="1" applyBorder="1" applyAlignment="1">
      <alignment horizontal="center" vertical="center"/>
    </xf>
    <xf numFmtId="0" fontId="0" fillId="18" borderId="1" xfId="0" applyFill="1" applyBorder="1"/>
    <xf numFmtId="0" fontId="43" fillId="2" borderId="1" xfId="0" applyFont="1" applyFill="1" applyBorder="1" applyAlignment="1">
      <alignment horizontal="center" vertical="center" wrapText="1"/>
    </xf>
    <xf numFmtId="9" fontId="1" fillId="14" borderId="1" xfId="0" applyNumberFormat="1" applyFont="1" applyFill="1" applyBorder="1" applyAlignment="1">
      <alignment horizontal="center" vertical="center" wrapText="1"/>
    </xf>
    <xf numFmtId="1" fontId="1" fillId="0" borderId="1" xfId="0" applyNumberFormat="1" applyFont="1" applyBorder="1" applyAlignment="1" applyProtection="1">
      <alignment horizontal="center" vertical="center" wrapText="1"/>
      <protection locked="0"/>
    </xf>
    <xf numFmtId="9" fontId="1" fillId="15" borderId="1" xfId="0" applyNumberFormat="1" applyFont="1" applyFill="1" applyBorder="1" applyAlignment="1">
      <alignment horizontal="center" vertical="center" wrapText="1"/>
    </xf>
    <xf numFmtId="9" fontId="1" fillId="16" borderId="1" xfId="0" applyNumberFormat="1" applyFont="1" applyFill="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7" fillId="4" borderId="1" xfId="0" applyFont="1" applyFill="1" applyBorder="1" applyAlignment="1" applyProtection="1">
      <alignment vertical="center" wrapText="1"/>
      <protection locked="0"/>
    </xf>
    <xf numFmtId="49" fontId="0" fillId="0" borderId="1" xfId="0" applyNumberFormat="1" applyBorder="1" applyAlignment="1" applyProtection="1">
      <alignment vertical="center" wrapText="1"/>
      <protection locked="0"/>
    </xf>
    <xf numFmtId="0" fontId="0" fillId="0" borderId="1" xfId="0" applyBorder="1" applyAlignment="1" applyProtection="1">
      <alignment vertical="center" wrapText="1"/>
      <protection locked="0"/>
    </xf>
    <xf numFmtId="49" fontId="0" fillId="0" borderId="1" xfId="0" applyNumberFormat="1" applyBorder="1" applyAlignment="1" applyProtection="1">
      <alignment wrapText="1"/>
      <protection locked="0"/>
    </xf>
    <xf numFmtId="0" fontId="0" fillId="4" borderId="1" xfId="0" applyFill="1" applyBorder="1" applyAlignment="1" applyProtection="1">
      <alignment vertical="center" wrapText="1"/>
      <protection locked="0"/>
    </xf>
    <xf numFmtId="49" fontId="0" fillId="4" borderId="1" xfId="0" applyNumberFormat="1" applyFill="1" applyBorder="1" applyAlignment="1" applyProtection="1">
      <alignment vertical="center" wrapText="1"/>
      <protection locked="0"/>
    </xf>
    <xf numFmtId="0" fontId="40" fillId="0" borderId="0" xfId="0" applyFont="1" applyAlignment="1">
      <alignment horizontal="center" vertical="center"/>
    </xf>
    <xf numFmtId="9" fontId="2" fillId="2" borderId="31" xfId="0" applyNumberFormat="1"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0" fontId="1" fillId="2" borderId="1" xfId="2" applyFont="1" applyFill="1" applyBorder="1" applyAlignment="1">
      <alignment horizontal="center" vertical="center" wrapText="1"/>
    </xf>
    <xf numFmtId="0" fontId="1" fillId="2" borderId="1" xfId="2" applyFont="1" applyFill="1" applyBorder="1" applyAlignment="1">
      <alignment vertical="center" wrapText="1"/>
    </xf>
    <xf numFmtId="10" fontId="1" fillId="2" borderId="1" xfId="0"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vertical="center" wrapText="1"/>
    </xf>
    <xf numFmtId="0" fontId="6" fillId="2" borderId="1" xfId="0" applyFont="1" applyFill="1" applyBorder="1" applyAlignment="1">
      <alignment wrapText="1"/>
    </xf>
    <xf numFmtId="0" fontId="12" fillId="3" borderId="1" xfId="0" applyFont="1" applyFill="1" applyBorder="1" applyAlignment="1">
      <alignment horizontal="center" vertical="center" wrapText="1"/>
    </xf>
    <xf numFmtId="0" fontId="6" fillId="2" borderId="0" xfId="0" applyFont="1" applyFill="1" applyAlignment="1" applyProtection="1">
      <alignment horizontal="center" vertical="center" wrapText="1"/>
      <protection locked="0"/>
    </xf>
    <xf numFmtId="49" fontId="6" fillId="0" borderId="1" xfId="0" applyNumberFormat="1" applyFont="1" applyBorder="1" applyAlignment="1">
      <alignment horizontal="center" vertical="center" wrapText="1"/>
    </xf>
    <xf numFmtId="49" fontId="1" fillId="2" borderId="1" xfId="0" applyNumberFormat="1" applyFont="1" applyFill="1" applyBorder="1" applyAlignment="1" applyProtection="1">
      <alignment horizontal="center" vertical="center" wrapText="1"/>
      <protection locked="0"/>
    </xf>
    <xf numFmtId="9" fontId="2"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applyAlignment="1">
      <alignment vertical="center" wrapText="1"/>
    </xf>
    <xf numFmtId="9" fontId="2" fillId="0" borderId="1" xfId="3"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1" fillId="19" borderId="1" xfId="0" applyFont="1" applyFill="1" applyBorder="1" applyAlignment="1">
      <alignment horizontal="center" vertical="center" wrapText="1"/>
    </xf>
    <xf numFmtId="165" fontId="1" fillId="0" borderId="1" xfId="0" applyNumberFormat="1" applyFont="1" applyBorder="1" applyAlignment="1" applyProtection="1">
      <alignment horizontal="center" vertical="center" wrapText="1"/>
      <protection locked="0"/>
    </xf>
    <xf numFmtId="1" fontId="1" fillId="0" borderId="8" xfId="0" applyNumberFormat="1" applyFont="1" applyBorder="1" applyAlignment="1" applyProtection="1">
      <alignment horizontal="center" vertical="center" wrapText="1"/>
      <protection locked="0"/>
    </xf>
    <xf numFmtId="0" fontId="1" fillId="0" borderId="1" xfId="0" applyFont="1" applyBorder="1" applyAlignment="1" applyProtection="1">
      <alignment horizontal="left" vertical="center" wrapText="1"/>
      <protection locked="0"/>
    </xf>
    <xf numFmtId="0" fontId="1" fillId="0" borderId="1" xfId="0" applyFont="1" applyBorder="1" applyAlignment="1">
      <alignment horizontal="left" vertical="center" wrapText="1"/>
    </xf>
    <xf numFmtId="0" fontId="1" fillId="0" borderId="1" xfId="0" applyFont="1" applyBorder="1" applyAlignment="1" applyProtection="1">
      <alignment wrapText="1"/>
      <protection locked="0"/>
    </xf>
    <xf numFmtId="49" fontId="1" fillId="0" borderId="1" xfId="0" applyNumberFormat="1" applyFont="1" applyBorder="1" applyAlignment="1" applyProtection="1">
      <alignment vertical="center" wrapText="1"/>
      <protection locked="0"/>
    </xf>
    <xf numFmtId="49" fontId="1" fillId="0" borderId="1" xfId="0" applyNumberFormat="1" applyFont="1" applyBorder="1" applyAlignment="1" applyProtection="1">
      <alignment wrapText="1"/>
      <protection locked="0"/>
    </xf>
    <xf numFmtId="0" fontId="1" fillId="0" borderId="1" xfId="0" applyFont="1" applyBorder="1" applyAlignment="1" applyProtection="1">
      <alignment vertical="center" wrapText="1"/>
      <protection locked="0"/>
    </xf>
    <xf numFmtId="0" fontId="1" fillId="0" borderId="1" xfId="0" applyFont="1" applyBorder="1" applyAlignment="1" applyProtection="1">
      <alignment horizontal="left" wrapText="1"/>
      <protection locked="0"/>
    </xf>
    <xf numFmtId="0" fontId="1" fillId="0" borderId="11" xfId="0" applyFont="1" applyBorder="1" applyAlignment="1">
      <alignment horizontal="center" vertical="center" wrapText="1"/>
    </xf>
    <xf numFmtId="9" fontId="1" fillId="0" borderId="11" xfId="3" applyFont="1" applyFill="1" applyBorder="1" applyAlignment="1" applyProtection="1">
      <alignment horizontal="center" vertical="center"/>
    </xf>
    <xf numFmtId="9" fontId="1" fillId="0" borderId="34" xfId="3" applyFont="1" applyFill="1" applyBorder="1" applyAlignment="1" applyProtection="1">
      <alignment horizontal="center" vertical="center"/>
    </xf>
    <xf numFmtId="0" fontId="1" fillId="0" borderId="41" xfId="0" applyFont="1" applyBorder="1" applyAlignment="1">
      <alignment horizontal="center" vertical="center" wrapText="1"/>
    </xf>
    <xf numFmtId="9" fontId="1" fillId="0" borderId="30" xfId="0" applyNumberFormat="1" applyFont="1" applyBorder="1" applyAlignment="1">
      <alignment horizontal="center" vertical="center" wrapText="1"/>
    </xf>
    <xf numFmtId="0" fontId="44"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0" fillId="0" borderId="14" xfId="0" applyBorder="1" applyAlignment="1" applyProtection="1">
      <alignment horizontal="center" vertical="center" wrapText="1"/>
      <protection locked="0"/>
    </xf>
    <xf numFmtId="0" fontId="3" fillId="0" borderId="32" xfId="0" applyFont="1" applyBorder="1" applyAlignment="1">
      <alignment horizontal="center" vertical="center" wrapText="1"/>
    </xf>
    <xf numFmtId="0" fontId="1" fillId="0" borderId="1" xfId="2" applyFont="1" applyBorder="1" applyAlignment="1">
      <alignment horizontal="center" vertical="center" wrapText="1"/>
    </xf>
    <xf numFmtId="0" fontId="3" fillId="0" borderId="1"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1" xfId="0" applyFont="1" applyBorder="1" applyAlignment="1">
      <alignment horizontal="center" vertical="center" wrapText="1"/>
    </xf>
    <xf numFmtId="0" fontId="15" fillId="2" borderId="5" xfId="0" applyFont="1" applyFill="1" applyBorder="1" applyAlignment="1" applyProtection="1">
      <alignment vertical="center" wrapText="1"/>
      <protection locked="0"/>
    </xf>
    <xf numFmtId="170" fontId="0" fillId="0" borderId="1" xfId="0" applyNumberFormat="1" applyBorder="1" applyAlignment="1">
      <alignment vertical="center"/>
    </xf>
    <xf numFmtId="3" fontId="0" fillId="0" borderId="1" xfId="0" applyNumberFormat="1" applyBorder="1" applyAlignment="1" applyProtection="1">
      <alignment horizontal="right" vertical="center" wrapText="1"/>
      <protection locked="0"/>
    </xf>
    <xf numFmtId="0" fontId="1" fillId="0" borderId="31" xfId="2" applyFont="1" applyBorder="1" applyAlignment="1">
      <alignment horizontal="center" vertical="center" wrapText="1"/>
    </xf>
    <xf numFmtId="166" fontId="0" fillId="0" borderId="1" xfId="0" applyNumberFormat="1" applyBorder="1" applyAlignment="1" applyProtection="1">
      <alignment horizontal="center" vertical="center" wrapText="1"/>
      <protection locked="0"/>
    </xf>
    <xf numFmtId="169" fontId="0" fillId="0" borderId="1" xfId="0" applyNumberFormat="1" applyBorder="1" applyAlignment="1">
      <alignment horizontal="center" vertical="center" wrapText="1"/>
    </xf>
    <xf numFmtId="169" fontId="0" fillId="0" borderId="1" xfId="0" applyNumberFormat="1" applyBorder="1" applyAlignment="1" applyProtection="1">
      <alignment horizontal="center" vertical="center" wrapText="1"/>
      <protection locked="0"/>
    </xf>
    <xf numFmtId="0" fontId="0" fillId="0" borderId="1" xfId="0" applyBorder="1" applyAlignment="1">
      <alignment vertical="center" wrapText="1"/>
    </xf>
    <xf numFmtId="9" fontId="13" fillId="2" borderId="1" xfId="0" applyNumberFormat="1" applyFont="1" applyFill="1" applyBorder="1" applyAlignment="1">
      <alignment horizontal="center" vertical="center" wrapText="1"/>
    </xf>
    <xf numFmtId="1" fontId="0" fillId="2" borderId="1" xfId="0" applyNumberFormat="1" applyFill="1" applyBorder="1" applyAlignment="1" applyProtection="1">
      <alignment horizontal="center" vertical="center" wrapText="1"/>
      <protection locked="0"/>
    </xf>
    <xf numFmtId="9" fontId="6"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1" xfId="0" applyFont="1" applyFill="1" applyBorder="1" applyAlignment="1" applyProtection="1">
      <alignment horizontal="center" vertical="center" wrapText="1"/>
      <protection locked="0"/>
    </xf>
    <xf numFmtId="49" fontId="6" fillId="2" borderId="31" xfId="0" applyNumberFormat="1" applyFont="1" applyFill="1" applyBorder="1" applyAlignment="1" applyProtection="1">
      <alignment horizontal="center" vertical="center" wrapText="1"/>
      <protection locked="0"/>
    </xf>
    <xf numFmtId="9" fontId="2" fillId="2" borderId="31" xfId="0" applyNumberFormat="1" applyFont="1" applyFill="1" applyBorder="1" applyAlignment="1">
      <alignment horizontal="center" vertical="center" wrapText="1"/>
    </xf>
    <xf numFmtId="1" fontId="1" fillId="2" borderId="31" xfId="0" applyNumberFormat="1" applyFont="1" applyFill="1" applyBorder="1" applyAlignment="1">
      <alignment horizontal="center" vertical="center" wrapText="1"/>
    </xf>
    <xf numFmtId="1" fontId="0" fillId="0" borderId="31" xfId="0" applyNumberForma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 fontId="6" fillId="0" borderId="1" xfId="0" applyNumberFormat="1" applyFont="1" applyBorder="1" applyAlignment="1" applyProtection="1">
      <alignment horizontal="center" vertical="center" wrapText="1"/>
      <protection locked="0"/>
    </xf>
    <xf numFmtId="0" fontId="1" fillId="8" borderId="1" xfId="0" applyFont="1" applyFill="1" applyBorder="1" applyAlignment="1">
      <alignment horizontal="center" vertical="center" wrapText="1"/>
    </xf>
    <xf numFmtId="0" fontId="1" fillId="2" borderId="31" xfId="0" applyFont="1" applyFill="1" applyBorder="1" applyAlignment="1">
      <alignment horizontal="center" vertical="center" wrapText="1"/>
    </xf>
    <xf numFmtId="1" fontId="1" fillId="0" borderId="1" xfId="0" applyNumberFormat="1" applyFont="1" applyBorder="1" applyAlignment="1">
      <alignment horizontal="center" vertical="center" wrapText="1"/>
    </xf>
    <xf numFmtId="1" fontId="6" fillId="0" borderId="1" xfId="0" applyNumberFormat="1" applyFont="1" applyBorder="1" applyAlignment="1" applyProtection="1">
      <alignment horizontal="center" vertical="center" wrapText="1"/>
      <protection locked="0"/>
    </xf>
    <xf numFmtId="9" fontId="2"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1" fillId="2" borderId="1" xfId="0" applyFont="1" applyFill="1" applyBorder="1" applyAlignment="1">
      <alignment horizontal="left" vertical="center" wrapText="1"/>
    </xf>
    <xf numFmtId="0" fontId="24" fillId="2" borderId="1" xfId="0" applyFont="1" applyFill="1" applyBorder="1" applyAlignment="1">
      <alignment horizontal="center" vertical="center" wrapText="1"/>
    </xf>
    <xf numFmtId="0" fontId="1" fillId="2" borderId="1" xfId="0" applyFont="1" applyFill="1" applyBorder="1" applyAlignment="1">
      <alignment horizontal="justify" vertical="center" wrapText="1"/>
    </xf>
    <xf numFmtId="0" fontId="1" fillId="0" borderId="31" xfId="0" applyFont="1" applyBorder="1" applyAlignment="1" applyProtection="1">
      <alignment vertical="center" wrapText="1"/>
      <protection locked="0"/>
    </xf>
    <xf numFmtId="0" fontId="1" fillId="0" borderId="31" xfId="0" applyFont="1" applyBorder="1" applyAlignment="1" applyProtection="1">
      <alignment horizontal="left" wrapText="1"/>
      <protection locked="0"/>
    </xf>
    <xf numFmtId="0" fontId="6" fillId="2" borderId="1" xfId="0" applyFont="1" applyFill="1" applyBorder="1" applyAlignment="1">
      <alignment horizontal="justify" vertical="center" wrapText="1"/>
    </xf>
    <xf numFmtId="0" fontId="6" fillId="2" borderId="1" xfId="0" applyFont="1" applyFill="1" applyBorder="1" applyAlignment="1">
      <alignment vertical="center" wrapText="1"/>
    </xf>
    <xf numFmtId="9" fontId="2" fillId="0" borderId="19" xfId="3" applyFont="1" applyFill="1" applyBorder="1" applyAlignment="1" applyProtection="1">
      <alignment horizontal="center" vertical="center" wrapText="1"/>
    </xf>
    <xf numFmtId="1" fontId="1" fillId="2" borderId="7" xfId="0" applyNumberFormat="1" applyFont="1" applyFill="1" applyBorder="1" applyAlignment="1">
      <alignment horizontal="center" vertical="center" wrapText="1"/>
    </xf>
    <xf numFmtId="0" fontId="6" fillId="2" borderId="7" xfId="0" applyFont="1" applyFill="1" applyBorder="1" applyAlignment="1" applyProtection="1">
      <alignment horizontal="center" vertical="center" wrapText="1"/>
      <protection locked="0"/>
    </xf>
    <xf numFmtId="9" fontId="2" fillId="2" borderId="19" xfId="3" applyFont="1" applyFill="1" applyBorder="1" applyAlignment="1" applyProtection="1">
      <alignment horizontal="center" vertical="center" wrapText="1"/>
    </xf>
    <xf numFmtId="0" fontId="12" fillId="2" borderId="1" xfId="2" applyFont="1" applyFill="1" applyBorder="1" applyAlignment="1">
      <alignment horizontal="center" vertical="center" wrapText="1"/>
    </xf>
    <xf numFmtId="0" fontId="42" fillId="2" borderId="5" xfId="0" applyFont="1" applyFill="1" applyBorder="1" applyAlignment="1" applyProtection="1">
      <alignment horizontal="left" vertical="center" wrapText="1"/>
      <protection locked="0"/>
    </xf>
    <xf numFmtId="0" fontId="42" fillId="2" borderId="5" xfId="0" applyFont="1" applyFill="1" applyBorder="1" applyAlignment="1" applyProtection="1">
      <alignment horizontal="center" vertical="center" wrapText="1"/>
      <protection locked="0"/>
    </xf>
    <xf numFmtId="0" fontId="0" fillId="2" borderId="1" xfId="0" applyFill="1" applyBorder="1" applyAlignment="1">
      <alignment horizontal="center" vertical="center" wrapText="1"/>
    </xf>
    <xf numFmtId="0" fontId="43" fillId="2" borderId="5" xfId="0" applyFont="1" applyFill="1" applyBorder="1" applyAlignment="1">
      <alignment horizontal="center" vertical="center"/>
    </xf>
    <xf numFmtId="0" fontId="43" fillId="2" borderId="1" xfId="0" applyFont="1" applyFill="1" applyBorder="1" applyAlignment="1">
      <alignment vertical="center"/>
    </xf>
    <xf numFmtId="0" fontId="43" fillId="2" borderId="31" xfId="0" applyFont="1" applyFill="1" applyBorder="1" applyAlignment="1">
      <alignment vertical="center"/>
    </xf>
    <xf numFmtId="0" fontId="43" fillId="2" borderId="1" xfId="0" applyFont="1" applyFill="1" applyBorder="1" applyAlignment="1">
      <alignment horizontal="center" vertical="center"/>
    </xf>
    <xf numFmtId="0" fontId="43" fillId="2" borderId="1" xfId="0" applyFont="1" applyFill="1" applyBorder="1" applyAlignment="1">
      <alignment vertical="center" wrapText="1"/>
    </xf>
    <xf numFmtId="0" fontId="12" fillId="2" borderId="1" xfId="0" applyFont="1" applyFill="1" applyBorder="1" applyAlignment="1">
      <alignment horizontal="center" vertical="center" wrapText="1"/>
    </xf>
    <xf numFmtId="1" fontId="0" fillId="0" borderId="31" xfId="0" applyNumberFormat="1" applyBorder="1" applyAlignment="1" applyProtection="1">
      <alignment horizontal="center" vertical="center" wrapText="1"/>
      <protection locked="0"/>
    </xf>
    <xf numFmtId="9" fontId="2" fillId="2" borderId="3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24" fillId="2" borderId="0" xfId="0" applyFont="1" applyFill="1" applyAlignment="1">
      <alignment horizontal="justify" vertical="center" wrapText="1"/>
    </xf>
    <xf numFmtId="0" fontId="12" fillId="2" borderId="5" xfId="0" applyFont="1" applyFill="1" applyBorder="1" applyAlignment="1">
      <alignment horizontal="justify" vertical="center" wrapText="1"/>
    </xf>
    <xf numFmtId="0" fontId="12" fillId="2" borderId="5" xfId="0" applyFont="1" applyFill="1" applyBorder="1" applyAlignment="1">
      <alignment horizontal="center" vertical="center" wrapText="1"/>
    </xf>
    <xf numFmtId="0" fontId="23" fillId="14" borderId="1" xfId="0" applyFont="1" applyFill="1" applyBorder="1" applyAlignment="1" applyProtection="1">
      <alignment horizontal="center" vertical="center" wrapText="1"/>
      <protection locked="0"/>
    </xf>
    <xf numFmtId="9" fontId="6" fillId="14" borderId="1" xfId="0" applyNumberFormat="1" applyFont="1" applyFill="1" applyBorder="1" applyAlignment="1">
      <alignment horizontal="center" vertical="center" wrapText="1"/>
    </xf>
    <xf numFmtId="0" fontId="12" fillId="14" borderId="1" xfId="0" applyFont="1" applyFill="1" applyBorder="1" applyAlignment="1" applyProtection="1">
      <alignment horizontal="center" vertical="center" wrapText="1"/>
      <protection locked="0"/>
    </xf>
    <xf numFmtId="0" fontId="12" fillId="14" borderId="1" xfId="0" applyFont="1" applyFill="1" applyBorder="1" applyAlignment="1" applyProtection="1">
      <alignment horizontal="center" wrapText="1"/>
      <protection locked="0"/>
    </xf>
    <xf numFmtId="0" fontId="25" fillId="14" borderId="1" xfId="0" applyFont="1" applyFill="1" applyBorder="1" applyAlignment="1" applyProtection="1">
      <alignment horizontal="center" vertical="center" wrapText="1"/>
      <protection locked="0"/>
    </xf>
    <xf numFmtId="0" fontId="12" fillId="2" borderId="1" xfId="0" applyFont="1" applyFill="1" applyBorder="1" applyAlignment="1">
      <alignment vertical="center" wrapText="1"/>
    </xf>
    <xf numFmtId="0" fontId="12" fillId="2" borderId="1" xfId="0" applyFont="1" applyFill="1" applyBorder="1" applyAlignment="1">
      <alignment horizontal="justify" vertical="center" wrapText="1"/>
    </xf>
    <xf numFmtId="0" fontId="12" fillId="14" borderId="1" xfId="0" applyFont="1" applyFill="1" applyBorder="1" applyAlignment="1" applyProtection="1">
      <alignment horizontal="justify" vertical="center" wrapText="1"/>
      <protection locked="0"/>
    </xf>
    <xf numFmtId="0" fontId="12" fillId="2" borderId="1" xfId="0" applyFont="1" applyFill="1" applyBorder="1" applyAlignment="1">
      <alignment horizontal="left" vertical="center" wrapText="1"/>
    </xf>
    <xf numFmtId="0" fontId="12" fillId="2" borderId="13" xfId="0" applyFont="1" applyFill="1" applyBorder="1" applyAlignment="1">
      <alignment horizontal="center" vertical="center" wrapText="1"/>
    </xf>
    <xf numFmtId="0" fontId="25" fillId="15" borderId="1" xfId="0" applyFont="1" applyFill="1" applyBorder="1" applyAlignment="1" applyProtection="1">
      <alignment horizontal="center" vertical="center" wrapText="1"/>
      <protection locked="0"/>
    </xf>
    <xf numFmtId="0" fontId="2" fillId="15" borderId="1" xfId="0" applyFont="1" applyFill="1" applyBorder="1" applyAlignment="1" applyProtection="1">
      <alignment horizontal="justify" vertical="center" wrapText="1"/>
      <protection locked="0"/>
    </xf>
    <xf numFmtId="0" fontId="12" fillId="15" borderId="1" xfId="0" applyFont="1" applyFill="1" applyBorder="1" applyAlignment="1" applyProtection="1">
      <alignment horizontal="justify" vertical="center" wrapText="1"/>
      <protection locked="0"/>
    </xf>
    <xf numFmtId="0" fontId="53" fillId="2" borderId="1" xfId="0" applyFont="1" applyFill="1" applyBorder="1" applyAlignment="1">
      <alignment horizontal="center" vertical="center" wrapText="1"/>
    </xf>
    <xf numFmtId="0" fontId="25" fillId="16" borderId="1" xfId="0" applyFont="1" applyFill="1" applyBorder="1" applyAlignment="1" applyProtection="1">
      <alignment horizontal="center" vertical="center" wrapText="1"/>
      <protection locked="0"/>
    </xf>
    <xf numFmtId="0" fontId="6" fillId="16" borderId="1" xfId="0" applyFont="1" applyFill="1" applyBorder="1" applyAlignment="1" applyProtection="1">
      <alignment horizontal="left" vertical="justify"/>
      <protection locked="0"/>
    </xf>
    <xf numFmtId="0" fontId="24" fillId="0" borderId="1" xfId="0" applyFont="1" applyBorder="1" applyAlignment="1" applyProtection="1">
      <alignment wrapText="1"/>
      <protection locked="0"/>
    </xf>
    <xf numFmtId="0" fontId="0" fillId="16" borderId="1" xfId="0" applyFill="1" applyBorder="1" applyAlignment="1" applyProtection="1">
      <alignment wrapText="1"/>
      <protection locked="0"/>
    </xf>
    <xf numFmtId="9" fontId="1"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1" fillId="0" borderId="31" xfId="0" applyFont="1" applyBorder="1" applyAlignment="1">
      <alignment vertical="center" wrapText="1"/>
    </xf>
    <xf numFmtId="0" fontId="7"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applyFont="1" applyBorder="1" applyAlignment="1">
      <alignment horizontal="justify" vertical="center" wrapText="1"/>
    </xf>
    <xf numFmtId="0" fontId="2" fillId="2" borderId="1" xfId="0" applyFont="1" applyFill="1" applyBorder="1" applyAlignment="1">
      <alignment horizontal="justify" vertical="center" wrapText="1"/>
    </xf>
    <xf numFmtId="0" fontId="2" fillId="0" borderId="1" xfId="0" applyFont="1" applyBorder="1" applyAlignment="1">
      <alignment vertical="center" wrapText="1"/>
    </xf>
    <xf numFmtId="0" fontId="0" fillId="0" borderId="30" xfId="0" applyBorder="1" applyAlignment="1" applyProtection="1">
      <alignment wrapText="1"/>
      <protection locked="0"/>
    </xf>
    <xf numFmtId="0" fontId="15" fillId="0" borderId="30" xfId="0" applyFont="1" applyBorder="1" applyAlignment="1" applyProtection="1">
      <alignment wrapText="1"/>
      <protection locked="0"/>
    </xf>
    <xf numFmtId="0" fontId="1" fillId="0" borderId="14" xfId="0" applyFont="1" applyBorder="1" applyAlignment="1">
      <alignment horizontal="center" vertical="center" wrapText="1"/>
    </xf>
    <xf numFmtId="0" fontId="1" fillId="0" borderId="30" xfId="0" applyFont="1" applyBorder="1" applyAlignment="1">
      <alignment horizontal="center" vertical="center" wrapText="1"/>
    </xf>
    <xf numFmtId="0" fontId="1" fillId="8" borderId="13" xfId="0" applyFont="1" applyFill="1" applyBorder="1" applyAlignment="1">
      <alignment horizontal="center" vertical="center" wrapText="1"/>
    </xf>
    <xf numFmtId="0" fontId="1" fillId="8" borderId="13" xfId="0" applyFont="1" applyFill="1" applyBorder="1" applyAlignment="1">
      <alignment horizontal="center" vertical="center"/>
    </xf>
    <xf numFmtId="0" fontId="12" fillId="17" borderId="1" xfId="0" applyFont="1" applyFill="1" applyBorder="1" applyAlignment="1">
      <alignment horizontal="center" vertical="center" wrapText="1"/>
    </xf>
    <xf numFmtId="43" fontId="12" fillId="3" borderId="1" xfId="8" applyFont="1" applyFill="1" applyBorder="1" applyAlignment="1">
      <alignment horizontal="center" vertical="center" wrapText="1"/>
    </xf>
    <xf numFmtId="0" fontId="6" fillId="17" borderId="1" xfId="0" applyFont="1" applyFill="1" applyBorder="1" applyAlignment="1">
      <alignment horizontal="center" vertical="center" wrapText="1"/>
    </xf>
    <xf numFmtId="3" fontId="12" fillId="3" borderId="1" xfId="0" applyNumberFormat="1" applyFont="1" applyFill="1" applyBorder="1" applyAlignment="1">
      <alignment horizontal="center" vertical="center" wrapText="1"/>
    </xf>
    <xf numFmtId="0" fontId="0" fillId="0" borderId="0" xfId="0" applyAlignment="1" applyProtection="1">
      <alignment horizontal="center" vertical="center" wrapText="1"/>
      <protection locked="0"/>
    </xf>
    <xf numFmtId="0" fontId="24" fillId="17" borderId="1" xfId="0" applyFont="1" applyFill="1" applyBorder="1" applyAlignment="1">
      <alignment vertical="center" wrapText="1"/>
    </xf>
    <xf numFmtId="0" fontId="6" fillId="2" borderId="1" xfId="0" applyFont="1" applyFill="1" applyBorder="1" applyAlignment="1">
      <alignment horizontal="justify" vertical="center" wrapText="1"/>
    </xf>
    <xf numFmtId="0" fontId="7" fillId="4" borderId="1" xfId="0" applyFont="1" applyFill="1" applyBorder="1" applyAlignment="1" applyProtection="1">
      <alignment horizontal="center" vertical="center" wrapText="1"/>
      <protection locked="0"/>
    </xf>
    <xf numFmtId="0" fontId="0" fillId="4" borderId="1" xfId="0" applyFill="1" applyBorder="1" applyAlignment="1" applyProtection="1">
      <alignment wrapText="1"/>
      <protection locked="0"/>
    </xf>
    <xf numFmtId="49" fontId="0" fillId="4" borderId="1" xfId="0" applyNumberFormat="1" applyFill="1" applyBorder="1" applyAlignment="1" applyProtection="1">
      <alignment wrapText="1"/>
      <protection locked="0"/>
    </xf>
    <xf numFmtId="0" fontId="7" fillId="4" borderId="1" xfId="0" applyFont="1" applyFill="1" applyBorder="1" applyAlignment="1" applyProtection="1">
      <alignment vertical="center" wrapText="1"/>
      <protection locked="0"/>
    </xf>
    <xf numFmtId="49" fontId="7" fillId="4" borderId="1" xfId="0" applyNumberFormat="1" applyFont="1" applyFill="1" applyBorder="1" applyAlignment="1" applyProtection="1">
      <alignment vertical="center" wrapText="1"/>
      <protection locked="0"/>
    </xf>
    <xf numFmtId="9" fontId="7" fillId="4" borderId="1" xfId="0" applyNumberFormat="1" applyFont="1" applyFill="1" applyBorder="1" applyAlignment="1" applyProtection="1">
      <alignment vertical="center" wrapText="1"/>
      <protection locked="0"/>
    </xf>
    <xf numFmtId="9" fontId="7" fillId="4" borderId="1" xfId="0" applyNumberFormat="1" applyFont="1" applyFill="1" applyBorder="1" applyAlignment="1" applyProtection="1">
      <alignment wrapText="1"/>
      <protection locked="0"/>
    </xf>
    <xf numFmtId="0" fontId="0" fillId="4" borderId="1" xfId="0" applyFill="1" applyBorder="1" applyAlignment="1" applyProtection="1">
      <alignment vertical="center" wrapText="1"/>
      <protection locked="0"/>
    </xf>
    <xf numFmtId="0" fontId="7" fillId="8" borderId="1" xfId="0" applyFont="1" applyFill="1" applyBorder="1" applyAlignment="1" applyProtection="1">
      <alignment vertical="center" wrapText="1"/>
      <protection locked="0"/>
    </xf>
    <xf numFmtId="0" fontId="7" fillId="2" borderId="1" xfId="0" applyFont="1" applyFill="1" applyBorder="1" applyAlignment="1" applyProtection="1">
      <alignment vertical="center" wrapText="1"/>
      <protection locked="0"/>
    </xf>
    <xf numFmtId="9" fontId="7" fillId="4" borderId="1" xfId="0" applyNumberFormat="1" applyFont="1" applyFill="1" applyBorder="1" applyAlignment="1" applyProtection="1">
      <alignment horizontal="right" vertical="center" wrapText="1"/>
      <protection locked="0"/>
    </xf>
    <xf numFmtId="0" fontId="0" fillId="4" borderId="1" xfId="0" applyFont="1" applyFill="1" applyBorder="1" applyAlignment="1" applyProtection="1">
      <alignment wrapText="1"/>
      <protection locked="0"/>
    </xf>
    <xf numFmtId="0" fontId="7" fillId="8" borderId="1" xfId="0" applyFont="1" applyFill="1" applyBorder="1" applyAlignment="1" applyProtection="1">
      <alignment horizontal="center" vertical="center" wrapText="1"/>
      <protection locked="0"/>
    </xf>
    <xf numFmtId="9" fontId="1" fillId="2" borderId="1" xfId="0" applyNumberFormat="1" applyFont="1" applyFill="1" applyBorder="1" applyAlignment="1" applyProtection="1">
      <alignment horizontal="center" vertical="center" wrapText="1"/>
    </xf>
    <xf numFmtId="9" fontId="1" fillId="0" borderId="1" xfId="3" applyFont="1" applyFill="1" applyBorder="1" applyAlignment="1" applyProtection="1">
      <alignment horizontal="center" vertical="center" wrapText="1"/>
    </xf>
    <xf numFmtId="1" fontId="1"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9" fontId="2" fillId="2"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1"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1" fontId="0" fillId="0" borderId="1" xfId="0" applyNumberFormat="1" applyBorder="1" applyAlignment="1" applyProtection="1">
      <alignment horizontal="center" vertical="center" wrapText="1"/>
      <protection locked="0"/>
    </xf>
    <xf numFmtId="9" fontId="2" fillId="0" borderId="1" xfId="0" applyNumberFormat="1" applyFont="1" applyFill="1" applyBorder="1" applyAlignment="1" applyProtection="1">
      <alignment horizontal="center" vertical="center" wrapText="1"/>
    </xf>
    <xf numFmtId="0" fontId="6" fillId="0" borderId="1" xfId="0" applyFont="1" applyBorder="1" applyAlignment="1">
      <alignment horizontal="left" vertical="center" wrapText="1" indent="3"/>
    </xf>
    <xf numFmtId="0" fontId="6" fillId="0" borderId="1" xfId="0" applyFont="1" applyBorder="1" applyAlignment="1">
      <alignment horizontal="left" vertical="center" wrapText="1" indent="2"/>
    </xf>
    <xf numFmtId="1" fontId="0" fillId="0" borderId="1" xfId="0" applyNumberFormat="1" applyFont="1" applyBorder="1" applyAlignment="1">
      <alignment horizontal="center" vertical="center" wrapText="1"/>
    </xf>
    <xf numFmtId="1" fontId="0" fillId="0" borderId="1" xfId="0" applyNumberFormat="1" applyFont="1" applyBorder="1" applyAlignment="1" applyProtection="1">
      <alignment horizontal="center" vertical="center" wrapText="1"/>
      <protection locked="0"/>
    </xf>
    <xf numFmtId="9" fontId="2" fillId="0" borderId="1" xfId="3" applyFont="1" applyFill="1" applyBorder="1" applyAlignment="1" applyProtection="1">
      <alignment horizontal="center" vertical="center" wrapText="1"/>
    </xf>
    <xf numFmtId="0" fontId="6" fillId="0" borderId="1" xfId="0" applyFont="1" applyBorder="1" applyAlignment="1">
      <alignment horizontal="left" vertical="top" wrapText="1"/>
    </xf>
    <xf numFmtId="0" fontId="6" fillId="0" borderId="1" xfId="0" applyFont="1" applyFill="1" applyBorder="1" applyAlignment="1">
      <alignment vertical="center" wrapText="1"/>
    </xf>
    <xf numFmtId="0" fontId="6" fillId="0" borderId="1" xfId="0" applyFont="1" applyBorder="1" applyAlignment="1">
      <alignment vertical="top" wrapText="1"/>
    </xf>
    <xf numFmtId="0" fontId="6" fillId="0" borderId="1" xfId="0" applyFont="1" applyFill="1" applyBorder="1" applyAlignment="1">
      <alignment horizontal="justify" vertical="center" wrapText="1"/>
    </xf>
    <xf numFmtId="0" fontId="6" fillId="0" borderId="1" xfId="0" applyFont="1" applyBorder="1" applyAlignment="1">
      <alignment vertical="center" wrapText="1"/>
    </xf>
    <xf numFmtId="0" fontId="6" fillId="0" borderId="1" xfId="0" applyFont="1" applyBorder="1" applyAlignment="1">
      <alignment horizontal="justify" vertical="center" wrapText="1"/>
    </xf>
    <xf numFmtId="0" fontId="1" fillId="8" borderId="1" xfId="0" applyFont="1" applyFill="1" applyBorder="1" applyAlignment="1">
      <alignment horizontal="center" vertical="center" wrapText="1"/>
    </xf>
    <xf numFmtId="0" fontId="13" fillId="2" borderId="1" xfId="0" applyFont="1" applyFill="1" applyBorder="1" applyAlignment="1">
      <alignment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6" fillId="0" borderId="5"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6" fillId="0" borderId="31" xfId="0" applyFont="1" applyFill="1" applyBorder="1" applyAlignment="1" applyProtection="1">
      <alignment horizontal="center" vertical="center" wrapText="1"/>
      <protection locked="0"/>
    </xf>
    <xf numFmtId="1" fontId="1" fillId="2" borderId="5" xfId="0" applyNumberFormat="1" applyFont="1" applyFill="1" applyBorder="1" applyAlignment="1">
      <alignment horizontal="center" vertical="center" wrapText="1"/>
    </xf>
    <xf numFmtId="1" fontId="1" fillId="2" borderId="6" xfId="0" applyNumberFormat="1" applyFont="1" applyFill="1" applyBorder="1" applyAlignment="1">
      <alignment horizontal="center" vertical="center" wrapText="1"/>
    </xf>
    <xf numFmtId="1" fontId="1" fillId="2" borderId="31" xfId="0" applyNumberFormat="1" applyFont="1" applyFill="1" applyBorder="1" applyAlignment="1">
      <alignment horizontal="center" vertical="center" wrapText="1"/>
    </xf>
    <xf numFmtId="1" fontId="0" fillId="0" borderId="5" xfId="0" applyNumberFormat="1" applyBorder="1" applyAlignment="1" applyProtection="1">
      <alignment horizontal="center" vertical="center" wrapText="1"/>
      <protection locked="0"/>
    </xf>
    <xf numFmtId="1" fontId="0" fillId="0" borderId="6" xfId="0" applyNumberFormat="1" applyBorder="1" applyAlignment="1" applyProtection="1">
      <alignment horizontal="center" vertical="center" wrapText="1"/>
      <protection locked="0"/>
    </xf>
    <xf numFmtId="1" fontId="0" fillId="0" borderId="31" xfId="0" applyNumberFormat="1" applyBorder="1" applyAlignment="1" applyProtection="1">
      <alignment horizontal="center" vertical="center" wrapText="1"/>
      <protection locked="0"/>
    </xf>
    <xf numFmtId="9" fontId="2" fillId="2" borderId="5" xfId="0" applyNumberFormat="1" applyFont="1" applyFill="1" applyBorder="1" applyAlignment="1" applyProtection="1">
      <alignment horizontal="center" vertical="center" wrapText="1"/>
    </xf>
    <xf numFmtId="9" fontId="2" fillId="2" borderId="6" xfId="0" applyNumberFormat="1" applyFont="1" applyFill="1" applyBorder="1" applyAlignment="1" applyProtection="1">
      <alignment horizontal="center" vertical="center" wrapText="1"/>
    </xf>
    <xf numFmtId="9" fontId="2" fillId="2" borderId="31" xfId="0" applyNumberFormat="1" applyFont="1" applyFill="1" applyBorder="1" applyAlignment="1" applyProtection="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31" xfId="0" applyFont="1" applyFill="1" applyBorder="1" applyAlignment="1">
      <alignment horizontal="center" vertical="center" wrapText="1"/>
    </xf>
    <xf numFmtId="1" fontId="1" fillId="0" borderId="5" xfId="0" applyNumberFormat="1" applyFont="1" applyFill="1" applyBorder="1" applyAlignment="1">
      <alignment horizontal="center" vertical="center" wrapText="1"/>
    </xf>
    <xf numFmtId="1" fontId="1" fillId="0" borderId="6" xfId="0" applyNumberFormat="1" applyFont="1" applyFill="1" applyBorder="1" applyAlignment="1">
      <alignment horizontal="center" vertical="center" wrapText="1"/>
    </xf>
    <xf numFmtId="1" fontId="1" fillId="0" borderId="31" xfId="0" applyNumberFormat="1" applyFont="1" applyFill="1" applyBorder="1" applyAlignment="1">
      <alignment horizontal="center" vertical="center" wrapText="1"/>
    </xf>
    <xf numFmtId="1" fontId="6" fillId="0" borderId="5" xfId="0" applyNumberFormat="1" applyFont="1" applyFill="1" applyBorder="1" applyAlignment="1" applyProtection="1">
      <alignment horizontal="center" vertical="center" wrapText="1"/>
      <protection locked="0"/>
    </xf>
    <xf numFmtId="1" fontId="6" fillId="0" borderId="6" xfId="0" applyNumberFormat="1" applyFont="1" applyFill="1" applyBorder="1" applyAlignment="1" applyProtection="1">
      <alignment horizontal="center" vertical="center" wrapText="1"/>
      <protection locked="0"/>
    </xf>
    <xf numFmtId="1" fontId="6" fillId="0" borderId="31" xfId="0" applyNumberFormat="1" applyFont="1" applyFill="1" applyBorder="1" applyAlignment="1" applyProtection="1">
      <alignment horizontal="center" vertical="center" wrapText="1"/>
      <protection locked="0"/>
    </xf>
    <xf numFmtId="9" fontId="2" fillId="0" borderId="5" xfId="0" applyNumberFormat="1" applyFont="1" applyFill="1" applyBorder="1" applyAlignment="1" applyProtection="1">
      <alignment horizontal="center" vertical="center" wrapText="1"/>
    </xf>
    <xf numFmtId="9" fontId="2" fillId="0" borderId="6" xfId="0" applyNumberFormat="1" applyFont="1" applyFill="1" applyBorder="1" applyAlignment="1" applyProtection="1">
      <alignment horizontal="center" vertical="center" wrapText="1"/>
    </xf>
    <xf numFmtId="9" fontId="2" fillId="0" borderId="31" xfId="0" applyNumberFormat="1" applyFont="1" applyFill="1" applyBorder="1" applyAlignment="1" applyProtection="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6" fillId="0" borderId="1" xfId="0" applyNumberFormat="1" applyFont="1" applyFill="1" applyBorder="1" applyAlignment="1" applyProtection="1">
      <alignment horizontal="center" vertical="center" wrapText="1"/>
      <protection locked="0"/>
    </xf>
    <xf numFmtId="9" fontId="2"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6" fillId="8"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indent="3"/>
    </xf>
    <xf numFmtId="0" fontId="6"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indent="2"/>
    </xf>
    <xf numFmtId="0" fontId="1" fillId="2" borderId="1" xfId="0" applyFont="1" applyFill="1" applyBorder="1" applyAlignment="1">
      <alignment horizontal="center" vertical="center" wrapText="1"/>
    </xf>
    <xf numFmtId="9" fontId="2" fillId="0" borderId="1" xfId="3" applyFont="1" applyFill="1" applyBorder="1" applyAlignment="1" applyProtection="1">
      <alignment horizontal="center" vertical="center" wrapText="1"/>
    </xf>
    <xf numFmtId="9" fontId="2" fillId="0" borderId="5" xfId="3" applyFont="1" applyFill="1" applyBorder="1" applyAlignment="1" applyProtection="1">
      <alignment horizontal="center" vertical="center" wrapText="1"/>
    </xf>
    <xf numFmtId="9" fontId="2" fillId="0" borderId="6" xfId="3" applyFont="1" applyFill="1" applyBorder="1" applyAlignment="1" applyProtection="1">
      <alignment horizontal="center" vertical="center" wrapText="1"/>
    </xf>
    <xf numFmtId="9" fontId="2" fillId="0" borderId="31" xfId="3" applyFont="1" applyFill="1" applyBorder="1" applyAlignment="1" applyProtection="1">
      <alignment horizontal="center" vertical="center" wrapText="1"/>
    </xf>
    <xf numFmtId="0" fontId="16" fillId="0" borderId="1" xfId="0" applyFont="1" applyBorder="1" applyAlignment="1">
      <alignment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0" xfId="0" applyFont="1" applyBorder="1" applyAlignment="1">
      <alignment horizontal="center" vertical="center" wrapText="1"/>
    </xf>
    <xf numFmtId="0" fontId="3" fillId="14"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3" fillId="15" borderId="5" xfId="0" applyFont="1" applyFill="1" applyBorder="1" applyAlignment="1">
      <alignment horizontal="center" vertical="center" wrapText="1"/>
    </xf>
    <xf numFmtId="0" fontId="3" fillId="15" borderId="6" xfId="0" applyFont="1" applyFill="1" applyBorder="1" applyAlignment="1">
      <alignment horizontal="center" vertical="center" wrapText="1"/>
    </xf>
    <xf numFmtId="0" fontId="3" fillId="15" borderId="31" xfId="0" applyFont="1" applyFill="1" applyBorder="1" applyAlignment="1">
      <alignment horizontal="center" vertical="center" wrapText="1"/>
    </xf>
    <xf numFmtId="0" fontId="3" fillId="16" borderId="5" xfId="0" applyFont="1" applyFill="1" applyBorder="1" applyAlignment="1">
      <alignment horizontal="center" vertical="center" wrapText="1"/>
    </xf>
    <xf numFmtId="0" fontId="3" fillId="16" borderId="6" xfId="0" applyFont="1" applyFill="1" applyBorder="1" applyAlignment="1">
      <alignment horizontal="center" vertical="center" wrapText="1"/>
    </xf>
    <xf numFmtId="0" fontId="3" fillId="16" borderId="31"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31" xfId="0" applyFont="1" applyFill="1" applyBorder="1" applyAlignment="1">
      <alignment horizontal="center" vertical="center" wrapText="1"/>
    </xf>
    <xf numFmtId="0" fontId="24" fillId="2" borderId="1" xfId="0" applyFont="1" applyFill="1" applyBorder="1" applyAlignment="1">
      <alignment horizontal="center" vertical="center" wrapText="1"/>
    </xf>
    <xf numFmtId="9" fontId="2" fillId="2" borderId="5" xfId="3" applyFont="1" applyFill="1" applyBorder="1" applyAlignment="1" applyProtection="1">
      <alignment horizontal="center" vertical="center" wrapText="1"/>
    </xf>
    <xf numFmtId="9" fontId="2" fillId="2" borderId="6" xfId="3" applyFont="1" applyFill="1" applyBorder="1" applyAlignment="1" applyProtection="1">
      <alignment horizontal="center" vertical="center" wrapText="1"/>
    </xf>
    <xf numFmtId="9" fontId="2" fillId="2" borderId="31" xfId="3" applyFont="1" applyFill="1" applyBorder="1" applyAlignment="1" applyProtection="1">
      <alignment horizontal="center" vertical="center" wrapText="1"/>
    </xf>
    <xf numFmtId="9" fontId="2" fillId="2" borderId="5" xfId="0" applyNumberFormat="1" applyFont="1" applyFill="1" applyBorder="1" applyAlignment="1">
      <alignment horizontal="center" vertical="center" wrapText="1"/>
    </xf>
    <xf numFmtId="9" fontId="2" fillId="2" borderId="6" xfId="0" applyNumberFormat="1" applyFont="1" applyFill="1" applyBorder="1" applyAlignment="1">
      <alignment horizontal="center" vertical="center" wrapText="1"/>
    </xf>
    <xf numFmtId="9" fontId="2" fillId="2" borderId="31" xfId="0" applyNumberFormat="1" applyFont="1" applyFill="1" applyBorder="1" applyAlignment="1">
      <alignment horizontal="center" vertical="center" wrapText="1"/>
    </xf>
    <xf numFmtId="0" fontId="6" fillId="2" borderId="5"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49" fontId="6" fillId="2" borderId="5" xfId="0" applyNumberFormat="1" applyFont="1" applyFill="1" applyBorder="1" applyAlignment="1" applyProtection="1">
      <alignment horizontal="center" vertical="center" wrapText="1"/>
      <protection locked="0"/>
    </xf>
    <xf numFmtId="49" fontId="6" fillId="2" borderId="6" xfId="0" applyNumberFormat="1" applyFont="1" applyFill="1" applyBorder="1" applyAlignment="1" applyProtection="1">
      <alignment horizontal="center" vertical="center" wrapText="1"/>
      <protection locked="0"/>
    </xf>
    <xf numFmtId="49" fontId="6" fillId="2" borderId="31" xfId="0" applyNumberFormat="1" applyFont="1" applyFill="1" applyBorder="1" applyAlignment="1" applyProtection="1">
      <alignment horizontal="center" vertical="center" wrapText="1"/>
      <protection locked="0"/>
    </xf>
    <xf numFmtId="1" fontId="1" fillId="0" borderId="1" xfId="0" applyNumberFormat="1" applyFont="1" applyBorder="1" applyAlignment="1">
      <alignment horizontal="center" vertical="center" wrapText="1"/>
    </xf>
    <xf numFmtId="1" fontId="6" fillId="0" borderId="1" xfId="0" applyNumberFormat="1" applyFont="1" applyBorder="1" applyAlignment="1" applyProtection="1">
      <alignment horizontal="center" vertical="center" wrapText="1"/>
      <protection locked="0"/>
    </xf>
    <xf numFmtId="9" fontId="2" fillId="0" borderId="1" xfId="0" applyNumberFormat="1" applyFont="1" applyBorder="1" applyAlignment="1">
      <alignment horizontal="center" vertical="center" wrapText="1"/>
    </xf>
    <xf numFmtId="1" fontId="6" fillId="2" borderId="5" xfId="0" applyNumberFormat="1" applyFont="1" applyFill="1" applyBorder="1" applyAlignment="1" applyProtection="1">
      <alignment horizontal="center" vertical="center" wrapText="1"/>
      <protection locked="0"/>
    </xf>
    <xf numFmtId="1" fontId="6" fillId="2" borderId="31" xfId="0" applyNumberFormat="1"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xf>
    <xf numFmtId="0" fontId="2" fillId="5" borderId="24" xfId="0" applyFont="1" applyFill="1" applyBorder="1" applyAlignment="1" applyProtection="1">
      <alignment horizontal="center" vertical="center" wrapText="1"/>
    </xf>
    <xf numFmtId="0" fontId="1" fillId="2" borderId="5" xfId="0" applyFont="1" applyFill="1" applyBorder="1" applyAlignment="1">
      <alignment horizontal="center" vertical="center" wrapText="1" readingOrder="1"/>
    </xf>
    <xf numFmtId="0" fontId="1" fillId="2" borderId="31" xfId="0" applyFont="1" applyFill="1" applyBorder="1" applyAlignment="1">
      <alignment horizontal="center" vertical="center" wrapText="1" readingOrder="1"/>
    </xf>
    <xf numFmtId="0" fontId="1" fillId="2" borderId="1" xfId="0" applyFont="1" applyFill="1" applyBorder="1" applyAlignment="1">
      <alignment horizontal="justify" vertical="center" wrapText="1"/>
    </xf>
    <xf numFmtId="0" fontId="0" fillId="2" borderId="1" xfId="0" applyFill="1" applyBorder="1" applyAlignment="1">
      <alignment horizontal="center" vertical="center" wrapText="1"/>
    </xf>
    <xf numFmtId="0" fontId="1" fillId="2" borderId="1" xfId="4" applyFont="1" applyFill="1" applyBorder="1" applyAlignment="1">
      <alignment horizontal="center" vertical="center" wrapText="1"/>
    </xf>
    <xf numFmtId="9" fontId="1" fillId="2" borderId="5" xfId="0" applyNumberFormat="1" applyFont="1" applyFill="1" applyBorder="1" applyAlignment="1">
      <alignment horizontal="center" vertical="center" wrapText="1"/>
    </xf>
    <xf numFmtId="9" fontId="1" fillId="2" borderId="31" xfId="0" applyNumberFormat="1" applyFont="1" applyFill="1" applyBorder="1" applyAlignment="1">
      <alignment horizontal="center" vertical="center" wrapText="1"/>
    </xf>
    <xf numFmtId="0" fontId="6" fillId="0" borderId="5"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1" fillId="2" borderId="5" xfId="0" applyFont="1" applyFill="1" applyBorder="1" applyAlignment="1">
      <alignment horizontal="justify" vertical="center" wrapText="1" readingOrder="1"/>
    </xf>
    <xf numFmtId="0" fontId="1" fillId="2" borderId="31" xfId="0" applyFont="1" applyFill="1" applyBorder="1" applyAlignment="1">
      <alignment horizontal="justify" vertical="center" wrapText="1" readingOrder="1"/>
    </xf>
    <xf numFmtId="9" fontId="1" fillId="0" borderId="23" xfId="3" applyFont="1" applyFill="1" applyBorder="1" applyAlignment="1" applyProtection="1">
      <alignment horizontal="center" vertical="center" wrapText="1"/>
    </xf>
    <xf numFmtId="9" fontId="1" fillId="0" borderId="34" xfId="3" applyFont="1" applyFill="1" applyBorder="1" applyAlignment="1" applyProtection="1">
      <alignment horizontal="center" vertical="center" wrapText="1"/>
    </xf>
    <xf numFmtId="0" fontId="6" fillId="0" borderId="27" xfId="0"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1" fontId="6" fillId="0" borderId="5" xfId="0" applyNumberFormat="1" applyFont="1" applyBorder="1" applyAlignment="1" applyProtection="1">
      <alignment horizontal="center" vertical="center" wrapText="1"/>
      <protection locked="0"/>
    </xf>
    <xf numFmtId="1" fontId="6" fillId="0" borderId="31" xfId="0" applyNumberFormat="1" applyFont="1" applyBorder="1" applyAlignment="1" applyProtection="1">
      <alignment horizontal="center" vertical="center" wrapText="1"/>
      <protection locked="0"/>
    </xf>
    <xf numFmtId="1" fontId="6" fillId="0" borderId="27" xfId="0" applyNumberFormat="1" applyFont="1" applyBorder="1" applyAlignment="1" applyProtection="1">
      <alignment horizontal="center" vertical="center" wrapText="1"/>
      <protection locked="0"/>
    </xf>
    <xf numFmtId="1" fontId="6" fillId="0" borderId="35" xfId="0" applyNumberFormat="1" applyFont="1" applyBorder="1" applyAlignment="1" applyProtection="1">
      <alignment horizontal="center" vertical="center" wrapText="1"/>
      <protection locked="0"/>
    </xf>
    <xf numFmtId="0" fontId="2" fillId="2" borderId="13" xfId="0" applyFont="1" applyFill="1" applyBorder="1" applyAlignment="1" applyProtection="1">
      <alignment horizontal="left" vertical="justify" wrapText="1"/>
    </xf>
    <xf numFmtId="0" fontId="2" fillId="2" borderId="8" xfId="0" applyFont="1" applyFill="1" applyBorder="1" applyAlignment="1" applyProtection="1">
      <alignment horizontal="left" vertical="justify" wrapText="1"/>
    </xf>
    <xf numFmtId="0" fontId="2" fillId="4" borderId="1" xfId="0" applyFont="1" applyFill="1" applyBorder="1" applyAlignment="1" applyProtection="1">
      <alignment horizontal="center" vertical="center" wrapText="1"/>
    </xf>
    <xf numFmtId="0" fontId="2" fillId="4" borderId="5" xfId="0" applyFont="1" applyFill="1" applyBorder="1" applyAlignment="1" applyProtection="1">
      <alignment horizontal="center" vertical="center" wrapText="1"/>
    </xf>
    <xf numFmtId="0" fontId="2" fillId="4" borderId="11" xfId="0" applyFont="1" applyFill="1" applyBorder="1" applyAlignment="1" applyProtection="1">
      <alignment horizontal="center" vertical="center" wrapText="1"/>
    </xf>
    <xf numFmtId="0" fontId="2" fillId="4" borderId="23" xfId="0" applyFont="1" applyFill="1" applyBorder="1" applyAlignment="1" applyProtection="1">
      <alignment horizontal="center" vertical="center" wrapText="1"/>
    </xf>
    <xf numFmtId="0" fontId="2" fillId="7" borderId="15" xfId="0" applyFont="1" applyFill="1" applyBorder="1" applyAlignment="1" applyProtection="1">
      <alignment horizontal="center" vertical="center" wrapText="1"/>
    </xf>
    <xf numFmtId="0" fontId="2" fillId="7" borderId="17" xfId="0" applyFont="1" applyFill="1" applyBorder="1" applyAlignment="1" applyProtection="1">
      <alignment horizontal="center" vertical="center" wrapText="1"/>
    </xf>
    <xf numFmtId="0" fontId="2" fillId="7" borderId="16" xfId="0" applyFont="1" applyFill="1" applyBorder="1" applyAlignment="1" applyProtection="1">
      <alignment horizontal="center" vertical="center" wrapText="1"/>
    </xf>
    <xf numFmtId="0" fontId="2" fillId="0" borderId="18" xfId="0" applyFont="1" applyFill="1" applyBorder="1" applyAlignment="1" applyProtection="1">
      <alignment horizontal="left" vertical="center" wrapText="1"/>
    </xf>
    <xf numFmtId="0" fontId="2" fillId="0" borderId="9" xfId="0" applyFont="1" applyFill="1" applyBorder="1" applyAlignment="1" applyProtection="1">
      <alignment horizontal="left" vertical="center" wrapText="1"/>
    </xf>
    <xf numFmtId="0" fontId="2" fillId="0" borderId="19"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13"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2" fillId="7" borderId="1" xfId="0" applyFont="1" applyFill="1" applyBorder="1" applyAlignment="1" applyProtection="1">
      <alignment horizontal="center" vertical="center" wrapText="1"/>
    </xf>
    <xf numFmtId="0" fontId="2" fillId="7" borderId="5" xfId="0" applyFont="1" applyFill="1" applyBorder="1" applyAlignment="1" applyProtection="1">
      <alignment horizontal="center" vertical="center" wrapText="1"/>
    </xf>
    <xf numFmtId="0" fontId="2" fillId="7" borderId="11" xfId="0" applyFont="1" applyFill="1" applyBorder="1" applyAlignment="1" applyProtection="1">
      <alignment horizontal="center" vertical="center" wrapText="1"/>
    </xf>
    <xf numFmtId="0" fontId="2" fillId="7" borderId="23"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2" fillId="4" borderId="17" xfId="0" applyFont="1" applyFill="1" applyBorder="1" applyAlignment="1" applyProtection="1">
      <alignment horizontal="center" vertical="center" wrapText="1"/>
    </xf>
    <xf numFmtId="0" fontId="2" fillId="4" borderId="16"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wrapText="1"/>
    </xf>
    <xf numFmtId="0" fontId="2" fillId="0" borderId="22"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21" xfId="0" applyFont="1" applyFill="1" applyBorder="1" applyAlignment="1" applyProtection="1">
      <alignment horizontal="center" vertical="center" wrapText="1"/>
    </xf>
    <xf numFmtId="0" fontId="2" fillId="0" borderId="19"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5" borderId="15" xfId="0" applyFont="1" applyFill="1" applyBorder="1" applyAlignment="1" applyProtection="1">
      <alignment horizontal="center" vertical="center" wrapText="1"/>
    </xf>
    <xf numFmtId="0" fontId="2" fillId="5" borderId="17"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3" xfId="0" applyFont="1" applyFill="1" applyBorder="1" applyAlignment="1" applyProtection="1">
      <alignment horizontal="center" vertical="center" wrapText="1"/>
    </xf>
    <xf numFmtId="0" fontId="2" fillId="7" borderId="14" xfId="0" applyFont="1" applyFill="1" applyBorder="1" applyAlignment="1" applyProtection="1">
      <alignment horizontal="center" vertical="center" wrapText="1"/>
    </xf>
    <xf numFmtId="0" fontId="2" fillId="6" borderId="14" xfId="0" applyFont="1" applyFill="1" applyBorder="1" applyAlignment="1" applyProtection="1">
      <alignment horizontal="center" vertical="center" wrapText="1"/>
    </xf>
    <xf numFmtId="0" fontId="2" fillId="6" borderId="1" xfId="0" applyFont="1" applyFill="1" applyBorder="1" applyAlignment="1" applyProtection="1">
      <alignment horizontal="center" vertical="center" wrapText="1"/>
    </xf>
    <xf numFmtId="0" fontId="2" fillId="6" borderId="15" xfId="0" applyFont="1" applyFill="1" applyBorder="1" applyAlignment="1" applyProtection="1">
      <alignment horizontal="center" vertical="center" wrapText="1"/>
    </xf>
    <xf numFmtId="0" fontId="2" fillId="6" borderId="17" xfId="0" applyFont="1" applyFill="1" applyBorder="1" applyAlignment="1" applyProtection="1">
      <alignment horizontal="center" vertical="center" wrapText="1"/>
    </xf>
    <xf numFmtId="0" fontId="2" fillId="6" borderId="16"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8" fillId="2" borderId="0"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xf>
    <xf numFmtId="0" fontId="2" fillId="3" borderId="16"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6" borderId="5" xfId="0" applyFont="1" applyFill="1" applyBorder="1" applyAlignment="1" applyProtection="1">
      <alignment horizontal="center" vertical="center" wrapText="1"/>
    </xf>
    <xf numFmtId="0" fontId="2" fillId="6" borderId="6" xfId="0" applyFont="1" applyFill="1" applyBorder="1" applyAlignment="1" applyProtection="1">
      <alignment horizontal="center" vertical="center" wrapText="1"/>
    </xf>
    <xf numFmtId="0" fontId="2" fillId="6" borderId="23" xfId="0" applyFont="1" applyFill="1" applyBorder="1" applyAlignment="1" applyProtection="1">
      <alignment horizontal="center" vertical="center" wrapText="1"/>
    </xf>
    <xf numFmtId="0" fontId="2" fillId="6" borderId="28" xfId="0" applyFont="1" applyFill="1" applyBorder="1" applyAlignment="1" applyProtection="1">
      <alignment horizontal="center" vertical="center" wrapText="1"/>
    </xf>
    <xf numFmtId="0" fontId="2" fillId="4" borderId="14"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23"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wrapText="1"/>
    </xf>
    <xf numFmtId="1" fontId="1" fillId="0" borderId="5" xfId="0" applyNumberFormat="1" applyFont="1" applyBorder="1" applyAlignment="1">
      <alignment horizontal="center" vertical="center" wrapText="1"/>
    </xf>
    <xf numFmtId="1" fontId="1" fillId="0" borderId="6" xfId="0" applyNumberFormat="1" applyFont="1" applyBorder="1" applyAlignment="1">
      <alignment horizontal="center" vertical="center" wrapText="1"/>
    </xf>
    <xf numFmtId="1" fontId="1" fillId="0" borderId="31" xfId="0" applyNumberFormat="1" applyFont="1" applyBorder="1" applyAlignment="1">
      <alignment horizontal="center" vertical="center" wrapText="1"/>
    </xf>
    <xf numFmtId="1" fontId="6" fillId="0" borderId="6" xfId="0" applyNumberFormat="1" applyFont="1" applyBorder="1" applyAlignment="1" applyProtection="1">
      <alignment horizontal="center" vertical="center" wrapText="1"/>
      <protection locked="0"/>
    </xf>
    <xf numFmtId="9" fontId="2" fillId="0" borderId="5" xfId="0" applyNumberFormat="1" applyFont="1" applyBorder="1" applyAlignment="1">
      <alignment horizontal="center" vertical="center" wrapText="1"/>
    </xf>
    <xf numFmtId="9" fontId="2" fillId="0" borderId="6" xfId="0" applyNumberFormat="1" applyFont="1" applyBorder="1" applyAlignment="1">
      <alignment horizontal="center" vertical="center" wrapText="1"/>
    </xf>
    <xf numFmtId="9" fontId="2" fillId="0" borderId="31" xfId="0" applyNumberFormat="1" applyFont="1" applyBorder="1" applyAlignment="1">
      <alignment horizontal="center" vertical="center" wrapText="1"/>
    </xf>
    <xf numFmtId="0" fontId="1" fillId="8" borderId="9" xfId="0" applyFont="1" applyFill="1" applyBorder="1" applyAlignment="1">
      <alignment horizontal="center" vertical="center" wrapText="1"/>
    </xf>
    <xf numFmtId="0" fontId="1" fillId="8" borderId="2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8" borderId="27" xfId="0" applyFont="1" applyFill="1" applyBorder="1" applyAlignment="1">
      <alignment horizontal="center" vertical="center" wrapText="1"/>
    </xf>
    <xf numFmtId="0" fontId="1" fillId="8" borderId="42" xfId="0" applyFont="1" applyFill="1" applyBorder="1" applyAlignment="1">
      <alignment horizontal="center" vertical="center" wrapText="1"/>
    </xf>
    <xf numFmtId="0" fontId="1" fillId="8" borderId="4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34" xfId="0" applyFont="1" applyBorder="1" applyAlignment="1">
      <alignment horizontal="center" vertical="center" wrapText="1"/>
    </xf>
    <xf numFmtId="0" fontId="1" fillId="8" borderId="13" xfId="0" applyFont="1" applyFill="1" applyBorder="1" applyAlignment="1">
      <alignment horizontal="center" vertical="center" wrapText="1"/>
    </xf>
    <xf numFmtId="0" fontId="1" fillId="0" borderId="14" xfId="0" applyFont="1" applyBorder="1" applyAlignment="1">
      <alignment horizontal="center" vertical="center" wrapText="1"/>
    </xf>
    <xf numFmtId="0" fontId="6" fillId="0" borderId="6" xfId="0" applyFont="1" applyBorder="1" applyAlignment="1" applyProtection="1">
      <alignment horizontal="center" vertical="center" wrapText="1"/>
      <protection locked="0"/>
    </xf>
    <xf numFmtId="0" fontId="1" fillId="2" borderId="14"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0" borderId="3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0" xfId="0" applyFont="1" applyBorder="1" applyAlignment="1">
      <alignment horizontal="center" vertical="center" wrapText="1"/>
    </xf>
    <xf numFmtId="9" fontId="1" fillId="0" borderId="44" xfId="3" applyFont="1" applyFill="1" applyBorder="1" applyAlignment="1" applyProtection="1">
      <alignment horizontal="center" vertical="center" wrapText="1"/>
    </xf>
    <xf numFmtId="0" fontId="15" fillId="2" borderId="1" xfId="0" applyFont="1" applyFill="1" applyBorder="1" applyAlignment="1">
      <alignment horizontal="center" vertical="top" wrapText="1"/>
    </xf>
    <xf numFmtId="0" fontId="15" fillId="2" borderId="1" xfId="0" applyFont="1" applyFill="1" applyBorder="1" applyAlignment="1">
      <alignment horizontal="center"/>
    </xf>
    <xf numFmtId="0" fontId="15"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wrapText="1"/>
    </xf>
    <xf numFmtId="0" fontId="26" fillId="12" borderId="0" xfId="0" applyFont="1" applyFill="1" applyBorder="1" applyAlignment="1" applyProtection="1">
      <alignment horizontal="left" vertical="center" wrapText="1"/>
    </xf>
    <xf numFmtId="0" fontId="26" fillId="12" borderId="13" xfId="0" applyFont="1" applyFill="1" applyBorder="1" applyAlignment="1" applyProtection="1">
      <alignment horizontal="left" vertical="center" wrapText="1"/>
    </xf>
    <xf numFmtId="0" fontId="26" fillId="12" borderId="12" xfId="0" applyFont="1" applyFill="1" applyBorder="1" applyAlignment="1" applyProtection="1">
      <alignment horizontal="left" vertical="center" wrapText="1"/>
    </xf>
    <xf numFmtId="0" fontId="26" fillId="12" borderId="8" xfId="0" applyFont="1" applyFill="1" applyBorder="1" applyAlignment="1" applyProtection="1">
      <alignment horizontal="left" vertical="center" wrapText="1"/>
    </xf>
    <xf numFmtId="0" fontId="18" fillId="2" borderId="0" xfId="0" applyFont="1" applyFill="1" applyAlignment="1">
      <alignment horizontal="left"/>
    </xf>
    <xf numFmtId="0" fontId="20" fillId="9" borderId="1" xfId="0" applyFont="1" applyFill="1" applyBorder="1" applyAlignment="1">
      <alignment horizontal="center" vertical="center" wrapText="1"/>
    </xf>
    <xf numFmtId="0" fontId="21" fillId="10" borderId="1" xfId="0" applyFont="1" applyFill="1" applyBorder="1" applyAlignment="1">
      <alignment horizontal="center" vertical="center" wrapText="1"/>
    </xf>
    <xf numFmtId="0" fontId="23" fillId="11" borderId="13" xfId="0" applyFont="1" applyFill="1" applyBorder="1" applyAlignment="1">
      <alignment horizontal="center" vertical="center" wrapText="1"/>
    </xf>
    <xf numFmtId="0" fontId="23" fillId="11" borderId="8"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5" fillId="0" borderId="26" xfId="0" applyFont="1" applyBorder="1" applyAlignment="1" applyProtection="1">
      <alignment horizontal="center" vertical="center" wrapText="1"/>
    </xf>
    <xf numFmtId="0" fontId="25" fillId="0" borderId="0" xfId="0" applyFont="1" applyBorder="1" applyAlignment="1" applyProtection="1">
      <alignment horizontal="center" vertical="center" wrapText="1"/>
    </xf>
    <xf numFmtId="0" fontId="26" fillId="0" borderId="13" xfId="0" applyFont="1" applyBorder="1" applyAlignment="1" applyProtection="1">
      <alignment horizontal="left" vertical="center" wrapText="1"/>
    </xf>
    <xf numFmtId="0" fontId="26" fillId="0" borderId="12" xfId="0" applyFont="1" applyBorder="1" applyAlignment="1" applyProtection="1">
      <alignment horizontal="left" vertical="center" wrapText="1"/>
    </xf>
    <xf numFmtId="0" fontId="26" fillId="0" borderId="8" xfId="0" applyFont="1" applyBorder="1" applyAlignment="1" applyProtection="1">
      <alignment horizontal="left" vertical="center" wrapText="1"/>
    </xf>
    <xf numFmtId="0" fontId="26" fillId="0" borderId="13"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 xfId="0" applyFont="1" applyFill="1" applyBorder="1" applyAlignment="1" applyProtection="1">
      <alignment horizontal="left" vertical="center" wrapText="1"/>
    </xf>
    <xf numFmtId="0" fontId="31" fillId="0" borderId="36" xfId="0" applyFont="1" applyFill="1" applyBorder="1" applyAlignment="1">
      <alignment horizontal="center" vertical="center" wrapText="1"/>
    </xf>
    <xf numFmtId="0" fontId="31" fillId="0" borderId="37" xfId="0" applyFont="1" applyFill="1" applyBorder="1" applyAlignment="1">
      <alignment horizontal="center" vertical="center" wrapText="1"/>
    </xf>
    <xf numFmtId="0" fontId="31" fillId="0" borderId="38" xfId="0" applyFont="1" applyFill="1" applyBorder="1" applyAlignment="1">
      <alignment horizontal="center" vertical="center" wrapText="1"/>
    </xf>
    <xf numFmtId="0" fontId="11" fillId="0" borderId="36" xfId="0" applyFont="1" applyFill="1" applyBorder="1" applyAlignment="1">
      <alignment horizontal="left" vertical="center" wrapText="1"/>
    </xf>
    <xf numFmtId="0" fontId="11" fillId="0" borderId="37" xfId="0" applyFont="1" applyFill="1" applyBorder="1" applyAlignment="1">
      <alignment horizontal="left" vertical="center" wrapText="1"/>
    </xf>
    <xf numFmtId="0" fontId="11" fillId="0" borderId="38" xfId="0" applyFont="1" applyFill="1" applyBorder="1" applyAlignment="1">
      <alignment horizontal="left" vertical="center" wrapText="1"/>
    </xf>
    <xf numFmtId="1" fontId="32" fillId="0" borderId="36" xfId="0" applyNumberFormat="1" applyFont="1" applyFill="1" applyBorder="1" applyAlignment="1">
      <alignment horizontal="center" vertical="center" wrapText="1"/>
    </xf>
    <xf numFmtId="1" fontId="32" fillId="0" borderId="38" xfId="0" applyNumberFormat="1"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31" xfId="0" applyFont="1" applyFill="1" applyBorder="1" applyAlignment="1">
      <alignment horizontal="center" vertical="center" wrapText="1"/>
    </xf>
    <xf numFmtId="0" fontId="1" fillId="0" borderId="31" xfId="0" applyFont="1" applyBorder="1" applyAlignment="1">
      <alignment horizontal="left" vertical="center" wrapText="1"/>
    </xf>
    <xf numFmtId="0" fontId="6" fillId="0" borderId="31" xfId="2" applyFont="1" applyBorder="1" applyAlignment="1">
      <alignment horizontal="center" vertical="center" wrapText="1"/>
    </xf>
    <xf numFmtId="41" fontId="4" fillId="0" borderId="31" xfId="11" applyFont="1" applyBorder="1" applyAlignment="1">
      <alignment horizontal="center" vertical="center" wrapText="1"/>
    </xf>
    <xf numFmtId="41" fontId="4" fillId="0" borderId="31" xfId="11" applyFont="1" applyBorder="1" applyAlignment="1" applyProtection="1">
      <alignment horizontal="center" vertical="center" wrapText="1"/>
      <protection locked="0"/>
    </xf>
    <xf numFmtId="0" fontId="6" fillId="0" borderId="1" xfId="0" applyFont="1" applyBorder="1" applyAlignment="1">
      <alignment horizontal="left" vertical="center" wrapText="1"/>
    </xf>
    <xf numFmtId="171" fontId="4" fillId="0" borderId="1" xfId="12" applyNumberFormat="1" applyFont="1" applyFill="1" applyBorder="1" applyAlignment="1">
      <alignment horizontal="center" vertical="center" wrapText="1"/>
    </xf>
    <xf numFmtId="171" fontId="4" fillId="0" borderId="1" xfId="12" applyNumberFormat="1" applyFont="1" applyFill="1" applyBorder="1" applyAlignment="1" applyProtection="1">
      <alignment horizontal="center" vertical="center" wrapText="1"/>
      <protection locked="0"/>
    </xf>
    <xf numFmtId="0" fontId="0" fillId="0" borderId="0" xfId="0" applyAlignment="1" applyProtection="1">
      <alignment vertical="center" wrapText="1"/>
      <protection locked="0"/>
    </xf>
    <xf numFmtId="0" fontId="12" fillId="0" borderId="1" xfId="2" applyFont="1" applyBorder="1" applyAlignment="1">
      <alignment horizontal="center" vertical="center" wrapText="1"/>
    </xf>
    <xf numFmtId="0" fontId="6" fillId="2" borderId="0" xfId="0" applyFont="1" applyFill="1" applyAlignment="1">
      <alignment horizontal="justify" vertical="center"/>
    </xf>
    <xf numFmtId="0" fontId="0" fillId="0" borderId="0" xfId="0" applyAlignment="1">
      <alignment vertical="center" wrapText="1"/>
    </xf>
    <xf numFmtId="0" fontId="24" fillId="2" borderId="1" xfId="0" applyFont="1" applyFill="1" applyBorder="1" applyAlignment="1">
      <alignment horizontal="justify" vertical="center"/>
    </xf>
    <xf numFmtId="0" fontId="57" fillId="2" borderId="1" xfId="0" applyFont="1" applyFill="1" applyBorder="1" applyAlignment="1">
      <alignment horizontal="justify" vertical="center"/>
    </xf>
    <xf numFmtId="0" fontId="24" fillId="2" borderId="1" xfId="0" applyFont="1" applyFill="1" applyBorder="1" applyAlignment="1">
      <alignment horizontal="left" vertical="center" wrapText="1"/>
    </xf>
    <xf numFmtId="0" fontId="24" fillId="2" borderId="1" xfId="2" applyFont="1" applyFill="1" applyBorder="1" applyAlignment="1">
      <alignment horizontal="center" vertical="center" wrapText="1"/>
    </xf>
    <xf numFmtId="0" fontId="6" fillId="0" borderId="0" xfId="0" applyFont="1" applyAlignment="1">
      <alignment horizontal="justify" vertical="center"/>
    </xf>
    <xf numFmtId="0" fontId="6" fillId="0" borderId="1" xfId="0" applyFont="1" applyBorder="1" applyAlignment="1">
      <alignment horizontal="justify" vertical="center"/>
    </xf>
    <xf numFmtId="0" fontId="6" fillId="0" borderId="31" xfId="0" applyFont="1" applyBorder="1" applyAlignment="1">
      <alignment horizontal="justify" vertical="center"/>
    </xf>
    <xf numFmtId="0" fontId="45" fillId="0" borderId="1" xfId="0" applyFont="1" applyBorder="1" applyAlignment="1" applyProtection="1">
      <alignment horizontal="left" vertical="center" wrapText="1"/>
      <protection locked="0"/>
    </xf>
    <xf numFmtId="0" fontId="1" fillId="8" borderId="1" xfId="0" applyFont="1" applyFill="1" applyBorder="1" applyAlignment="1">
      <alignment horizontal="left" vertical="center" wrapText="1"/>
    </xf>
    <xf numFmtId="0" fontId="1" fillId="8" borderId="31" xfId="0" applyFont="1" applyFill="1" applyBorder="1" applyAlignment="1">
      <alignment horizontal="left" vertical="center" wrapText="1"/>
    </xf>
    <xf numFmtId="0" fontId="6" fillId="8" borderId="1" xfId="0" applyFont="1" applyFill="1" applyBorder="1" applyAlignment="1">
      <alignment horizontal="left" vertical="center" wrapText="1"/>
    </xf>
    <xf numFmtId="0" fontId="16" fillId="21" borderId="5" xfId="0" applyFont="1" applyFill="1" applyBorder="1" applyAlignment="1">
      <alignment horizontal="center" vertical="center" wrapText="1"/>
    </xf>
    <xf numFmtId="0" fontId="0" fillId="0" borderId="31" xfId="0" applyBorder="1" applyAlignment="1"/>
    <xf numFmtId="0" fontId="1" fillId="8"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9" fontId="1" fillId="3" borderId="1" xfId="3" applyFont="1" applyFill="1" applyBorder="1" applyAlignment="1">
      <alignment horizontal="center" vertical="center" wrapText="1"/>
    </xf>
    <xf numFmtId="0" fontId="14" fillId="2"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51" fillId="2" borderId="1" xfId="0" applyFont="1" applyFill="1" applyBorder="1" applyAlignment="1">
      <alignment horizontal="justify" vertical="center" wrapText="1"/>
    </xf>
    <xf numFmtId="0" fontId="7" fillId="2" borderId="1" xfId="1" applyFont="1" applyFill="1" applyBorder="1" applyAlignment="1">
      <alignment horizontal="center" vertical="center" wrapText="1"/>
    </xf>
    <xf numFmtId="0" fontId="54" fillId="2" borderId="1" xfId="0" applyFont="1" applyFill="1" applyBorder="1" applyAlignment="1">
      <alignment horizontal="center" vertical="center" wrapText="1"/>
    </xf>
    <xf numFmtId="0" fontId="4" fillId="2" borderId="1" xfId="1" applyFont="1" applyFill="1" applyBorder="1" applyAlignment="1">
      <alignment horizontal="center" vertical="center" wrapText="1"/>
    </xf>
    <xf numFmtId="0" fontId="15" fillId="2" borderId="1" xfId="0" applyFont="1" applyFill="1" applyBorder="1" applyAlignment="1">
      <alignment horizontal="center" vertical="center" wrapText="1"/>
    </xf>
    <xf numFmtId="0" fontId="55" fillId="2" borderId="1" xfId="1" applyFont="1" applyFill="1" applyBorder="1" applyAlignment="1">
      <alignment horizontal="center" vertical="center" wrapText="1"/>
    </xf>
    <xf numFmtId="0" fontId="55" fillId="3" borderId="1" xfId="1" applyFont="1" applyFill="1" applyBorder="1" applyAlignment="1">
      <alignment horizontal="center" vertical="center" wrapText="1"/>
    </xf>
    <xf numFmtId="0" fontId="2" fillId="3" borderId="1" xfId="0" applyFont="1" applyFill="1" applyBorder="1" applyAlignment="1">
      <alignment horizontal="center" vertical="center" wrapText="1"/>
    </xf>
    <xf numFmtId="0" fontId="56" fillId="3" borderId="1" xfId="0" applyFont="1" applyFill="1" applyBorder="1" applyAlignment="1">
      <alignment horizontal="center" vertical="center" wrapText="1"/>
    </xf>
    <xf numFmtId="9" fontId="6" fillId="3" borderId="1" xfId="3" applyFont="1" applyFill="1" applyBorder="1" applyAlignment="1">
      <alignment horizontal="center" vertical="center" wrapText="1"/>
    </xf>
    <xf numFmtId="0" fontId="41" fillId="3" borderId="1" xfId="0" applyFont="1" applyFill="1" applyBorder="1" applyAlignment="1">
      <alignment horizontal="center" vertical="center" wrapText="1"/>
    </xf>
    <xf numFmtId="0" fontId="55"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9" fontId="1" fillId="2"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8" xfId="0" applyFont="1" applyFill="1" applyBorder="1" applyAlignment="1">
      <alignment horizontal="center" vertical="center" wrapText="1"/>
    </xf>
    <xf numFmtId="9" fontId="1" fillId="3" borderId="1" xfId="3"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15" fillId="2" borderId="5" xfId="0" applyFont="1" applyFill="1" applyBorder="1" applyAlignment="1" applyProtection="1">
      <alignment vertical="center" wrapText="1"/>
      <protection locked="0"/>
    </xf>
    <xf numFmtId="0" fontId="1" fillId="0" borderId="8" xfId="0" applyFont="1" applyBorder="1" applyAlignment="1">
      <alignment horizontal="center" vertical="center" wrapText="1"/>
    </xf>
    <xf numFmtId="0" fontId="1" fillId="17" borderId="1" xfId="0" applyFont="1" applyFill="1" applyBorder="1" applyAlignment="1">
      <alignment horizontal="center" vertical="center" wrapText="1"/>
    </xf>
    <xf numFmtId="0" fontId="41" fillId="20" borderId="38" xfId="0" applyFont="1" applyFill="1" applyBorder="1" applyAlignment="1">
      <alignment horizontal="left" vertical="center" wrapText="1"/>
    </xf>
    <xf numFmtId="0" fontId="41" fillId="22" borderId="38" xfId="0" applyFont="1" applyFill="1" applyBorder="1" applyAlignment="1">
      <alignment horizontal="left" vertical="center" wrapText="1"/>
    </xf>
    <xf numFmtId="0" fontId="41" fillId="2" borderId="38" xfId="0" applyFont="1" applyFill="1" applyBorder="1" applyAlignment="1">
      <alignment horizontal="left" vertical="center" wrapText="1"/>
    </xf>
    <xf numFmtId="0" fontId="41" fillId="20" borderId="38" xfId="0" applyFont="1" applyFill="1" applyBorder="1" applyAlignment="1">
      <alignment horizontal="center" vertical="center" wrapText="1"/>
    </xf>
    <xf numFmtId="0" fontId="41" fillId="23" borderId="8" xfId="0" applyFont="1" applyFill="1" applyBorder="1" applyAlignment="1">
      <alignment horizontal="left" vertical="center" wrapText="1"/>
    </xf>
    <xf numFmtId="0" fontId="0" fillId="23" borderId="45" xfId="0" applyFill="1" applyBorder="1" applyAlignment="1">
      <alignment horizontal="left" vertical="center" wrapText="1"/>
    </xf>
    <xf numFmtId="0" fontId="41" fillId="23" borderId="46" xfId="0" applyFont="1" applyFill="1" applyBorder="1" applyAlignment="1">
      <alignment horizontal="left" vertical="center" wrapText="1"/>
    </xf>
    <xf numFmtId="0" fontId="41" fillId="23" borderId="38" xfId="0" applyFont="1" applyFill="1" applyBorder="1" applyAlignment="1">
      <alignment horizontal="left" vertical="center" wrapText="1"/>
    </xf>
    <xf numFmtId="0" fontId="0" fillId="20" borderId="38" xfId="0" applyFill="1" applyBorder="1" applyAlignment="1">
      <alignment vertical="center" wrapText="1"/>
    </xf>
    <xf numFmtId="0" fontId="0" fillId="21" borderId="1" xfId="0" applyFill="1" applyBorder="1" applyAlignment="1">
      <alignment horizontal="center" vertical="center" wrapText="1"/>
    </xf>
    <xf numFmtId="0" fontId="1" fillId="0" borderId="1" xfId="0" applyFont="1" applyBorder="1" applyAlignment="1">
      <alignment horizontal="center" wrapText="1"/>
    </xf>
    <xf numFmtId="0" fontId="0" fillId="0" borderId="5" xfId="0"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cellXfs>
  <cellStyles count="15">
    <cellStyle name="Millares" xfId="8" builtinId="3"/>
    <cellStyle name="Millares [0]" xfId="11" builtinId="6"/>
    <cellStyle name="Millares 2" xfId="6" xr:uid="{00000000-0005-0000-0000-000000000000}"/>
    <cellStyle name="Millares 2 2" xfId="10" xr:uid="{A45D945A-A7E1-44EC-B471-8DFB37D51D83}"/>
    <cellStyle name="Millares 2 3" xfId="13" xr:uid="{C0A3CD1D-040A-4715-894C-52F0D0867C21}"/>
    <cellStyle name="Moneda" xfId="5" builtinId="4"/>
    <cellStyle name="Moneda [0]" xfId="12" builtinId="7"/>
    <cellStyle name="Moneda 2" xfId="7" xr:uid="{00000000-0005-0000-0000-000002000000}"/>
    <cellStyle name="Moneda 3" xfId="9" xr:uid="{90B07829-340A-404B-A405-AAC8122F0E14}"/>
    <cellStyle name="Moneda 4" xfId="14" xr:uid="{80FD06DC-258F-422C-A82D-EFF49B0790CC}"/>
    <cellStyle name="Normal" xfId="0" builtinId="0"/>
    <cellStyle name="Normal 2" xfId="1" xr:uid="{00000000-0005-0000-0000-000004000000}"/>
    <cellStyle name="Normal 2 2" xfId="4" xr:uid="{00000000-0005-0000-0000-000005000000}"/>
    <cellStyle name="Normal 3" xfId="2" xr:uid="{00000000-0005-0000-0000-000006000000}"/>
    <cellStyle name="Porcentaje" xfId="3" builtinId="5"/>
  </cellStyles>
  <dxfs count="0"/>
  <tableStyles count="0" defaultTableStyle="TableStyleMedium2" defaultPivotStyle="PivotStyleLight16"/>
  <colors>
    <mruColors>
      <color rgb="FF99FF66"/>
      <color rgb="FFFF9966"/>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7" Type="http://schemas.openxmlformats.org/officeDocument/2006/relationships/image" Target="../media/image8.jpe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495300</xdr:colOff>
          <xdr:row>0</xdr:row>
          <xdr:rowOff>106680</xdr:rowOff>
        </xdr:from>
        <xdr:to>
          <xdr:col>2</xdr:col>
          <xdr:colOff>754380</xdr:colOff>
          <xdr:row>4</xdr:row>
          <xdr:rowOff>106680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1343026</xdr:colOff>
      <xdr:row>0</xdr:row>
      <xdr:rowOff>104775</xdr:rowOff>
    </xdr:from>
    <xdr:to>
      <xdr:col>6</xdr:col>
      <xdr:colOff>1485900</xdr:colOff>
      <xdr:row>3</xdr:row>
      <xdr:rowOff>124719</xdr:rowOff>
    </xdr:to>
    <xdr:pic>
      <xdr:nvPicPr>
        <xdr:cNvPr id="4" name="1 Imagen">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86776" y="104775"/>
          <a:ext cx="2219324" cy="705744"/>
        </a:xfrm>
        <a:prstGeom prst="rect">
          <a:avLst/>
        </a:prstGeom>
      </xdr:spPr>
    </xdr:pic>
    <xdr:clientData/>
  </xdr:twoCellAnchor>
  <xdr:twoCellAnchor editAs="oneCell">
    <xdr:from>
      <xdr:col>0</xdr:col>
      <xdr:colOff>19050</xdr:colOff>
      <xdr:row>0</xdr:row>
      <xdr:rowOff>0</xdr:rowOff>
    </xdr:from>
    <xdr:to>
      <xdr:col>1</xdr:col>
      <xdr:colOff>981076</xdr:colOff>
      <xdr:row>3</xdr:row>
      <xdr:rowOff>180975</xdr:rowOff>
    </xdr:to>
    <xdr:pic>
      <xdr:nvPicPr>
        <xdr:cNvPr id="5" name="2 Imagen" descr="https://ids.gov.co/web/images/sampledata/overlay/logo.jpg">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0"/>
          <a:ext cx="1724026"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687917</xdr:colOff>
      <xdr:row>33</xdr:row>
      <xdr:rowOff>105836</xdr:rowOff>
    </xdr:from>
    <xdr:to>
      <xdr:col>7</xdr:col>
      <xdr:colOff>5292</xdr:colOff>
      <xdr:row>35</xdr:row>
      <xdr:rowOff>138796</xdr:rowOff>
    </xdr:to>
    <xdr:pic>
      <xdr:nvPicPr>
        <xdr:cNvPr id="6" name="1 Imagen" descr="https://ids.gov.co/web/images/sampledata/overlay/logo.jpg">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59642" y="105836"/>
          <a:ext cx="1031875" cy="413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423334</xdr:colOff>
      <xdr:row>33</xdr:row>
      <xdr:rowOff>52916</xdr:rowOff>
    </xdr:from>
    <xdr:to>
      <xdr:col>15</xdr:col>
      <xdr:colOff>165894</xdr:colOff>
      <xdr:row>35</xdr:row>
      <xdr:rowOff>146443</xdr:rowOff>
    </xdr:to>
    <xdr:pic>
      <xdr:nvPicPr>
        <xdr:cNvPr id="7" name="2 Imagen">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138709" y="52916"/>
          <a:ext cx="2028560" cy="474527"/>
        </a:xfrm>
        <a:prstGeom prst="rect">
          <a:avLst/>
        </a:prstGeom>
      </xdr:spPr>
    </xdr:pic>
    <xdr:clientData/>
  </xdr:twoCellAnchor>
  <xdr:twoCellAnchor editAs="oneCell">
    <xdr:from>
      <xdr:col>5</xdr:col>
      <xdr:colOff>1343026</xdr:colOff>
      <xdr:row>53</xdr:row>
      <xdr:rowOff>95250</xdr:rowOff>
    </xdr:from>
    <xdr:to>
      <xdr:col>6</xdr:col>
      <xdr:colOff>1123950</xdr:colOff>
      <xdr:row>56</xdr:row>
      <xdr:rowOff>5156</xdr:rowOff>
    </xdr:to>
    <xdr:pic>
      <xdr:nvPicPr>
        <xdr:cNvPr id="8" name="1 Imagen">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239376" y="95250"/>
          <a:ext cx="1857374" cy="481406"/>
        </a:xfrm>
        <a:prstGeom prst="rect">
          <a:avLst/>
        </a:prstGeom>
      </xdr:spPr>
    </xdr:pic>
    <xdr:clientData/>
  </xdr:twoCellAnchor>
  <xdr:twoCellAnchor editAs="oneCell">
    <xdr:from>
      <xdr:col>1</xdr:col>
      <xdr:colOff>76200</xdr:colOff>
      <xdr:row>53</xdr:row>
      <xdr:rowOff>0</xdr:rowOff>
    </xdr:from>
    <xdr:to>
      <xdr:col>2</xdr:col>
      <xdr:colOff>304801</xdr:colOff>
      <xdr:row>56</xdr:row>
      <xdr:rowOff>47625</xdr:rowOff>
    </xdr:to>
    <xdr:pic>
      <xdr:nvPicPr>
        <xdr:cNvPr id="9" name="2 Imagen" descr="https://ids.gov.co/web/images/sampledata/overlay/logo.jpg">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 y="0"/>
          <a:ext cx="1724026"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1266826</xdr:colOff>
      <xdr:row>68</xdr:row>
      <xdr:rowOff>95250</xdr:rowOff>
    </xdr:from>
    <xdr:to>
      <xdr:col>8</xdr:col>
      <xdr:colOff>609600</xdr:colOff>
      <xdr:row>71</xdr:row>
      <xdr:rowOff>5156</xdr:rowOff>
    </xdr:to>
    <xdr:pic>
      <xdr:nvPicPr>
        <xdr:cNvPr id="10" name="1 Imagen">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982326" y="95250"/>
          <a:ext cx="1857374" cy="481406"/>
        </a:xfrm>
        <a:prstGeom prst="rect">
          <a:avLst/>
        </a:prstGeom>
      </xdr:spPr>
    </xdr:pic>
    <xdr:clientData/>
  </xdr:twoCellAnchor>
  <xdr:twoCellAnchor editAs="oneCell">
    <xdr:from>
      <xdr:col>2</xdr:col>
      <xdr:colOff>0</xdr:colOff>
      <xdr:row>68</xdr:row>
      <xdr:rowOff>0</xdr:rowOff>
    </xdr:from>
    <xdr:to>
      <xdr:col>3</xdr:col>
      <xdr:colOff>123826</xdr:colOff>
      <xdr:row>71</xdr:row>
      <xdr:rowOff>47625</xdr:rowOff>
    </xdr:to>
    <xdr:pic>
      <xdr:nvPicPr>
        <xdr:cNvPr id="11" name="2 Imagen" descr="https://ids.gov.co/web/images/sampledata/overlay/logo.jpg">
          <a:extLst>
            <a:ext uri="{FF2B5EF4-FFF2-40B4-BE49-F238E27FC236}">
              <a16:creationId xmlns:a16="http://schemas.microsoft.com/office/drawing/2014/main" id="{00000000-0008-0000-09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0"/>
          <a:ext cx="1724026"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783431</xdr:colOff>
      <xdr:row>83</xdr:row>
      <xdr:rowOff>240507</xdr:rowOff>
    </xdr:from>
    <xdr:to>
      <xdr:col>10</xdr:col>
      <xdr:colOff>321469</xdr:colOff>
      <xdr:row>86</xdr:row>
      <xdr:rowOff>98026</xdr:rowOff>
    </xdr:to>
    <xdr:pic>
      <xdr:nvPicPr>
        <xdr:cNvPr id="12" name="1 Imagen">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356056" y="240507"/>
          <a:ext cx="1843088" cy="476644"/>
        </a:xfrm>
        <a:prstGeom prst="rect">
          <a:avLst/>
        </a:prstGeom>
      </xdr:spPr>
    </xdr:pic>
    <xdr:clientData/>
  </xdr:twoCellAnchor>
  <xdr:twoCellAnchor editAs="oneCell">
    <xdr:from>
      <xdr:col>2</xdr:col>
      <xdr:colOff>557213</xdr:colOff>
      <xdr:row>83</xdr:row>
      <xdr:rowOff>190500</xdr:rowOff>
    </xdr:from>
    <xdr:to>
      <xdr:col>3</xdr:col>
      <xdr:colOff>328612</xdr:colOff>
      <xdr:row>87</xdr:row>
      <xdr:rowOff>114299</xdr:rowOff>
    </xdr:to>
    <xdr:pic>
      <xdr:nvPicPr>
        <xdr:cNvPr id="13" name="2 Imagen" descr="https://ids.gov.co/web/images/sampledata/overlay/logo.jpg">
          <a:extLst>
            <a:ext uri="{FF2B5EF4-FFF2-40B4-BE49-F238E27FC236}">
              <a16:creationId xmlns:a16="http://schemas.microsoft.com/office/drawing/2014/main" id="{00000000-0008-0000-09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1538" y="190500"/>
          <a:ext cx="1371599" cy="685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istemas\Plan_Anticorrupcion\2017\2.Estrategias%20de%20Racionalizaci&#243;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D2" t="str">
            <v>Amazonas</v>
          </cell>
          <cell r="E2">
            <v>2015</v>
          </cell>
        </row>
        <row r="3">
          <cell r="A3" t="str">
            <v>Nacional</v>
          </cell>
          <cell r="B3" t="str">
            <v>Ambiente y Desarrollo Sostenible</v>
          </cell>
          <cell r="C3" t="str">
            <v>Descentralizado</v>
          </cell>
          <cell r="D3" t="str">
            <v>Antioquia</v>
          </cell>
          <cell r="E3">
            <v>2016</v>
          </cell>
        </row>
        <row r="4">
          <cell r="A4" t="str">
            <v>Territorial</v>
          </cell>
          <cell r="B4" t="str">
            <v>Ciencia, Tecnología e innovación</v>
          </cell>
          <cell r="D4" t="str">
            <v>Arauca</v>
          </cell>
          <cell r="E4">
            <v>2017</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11"/>
  <sheetViews>
    <sheetView tabSelected="1" zoomScale="55" zoomScaleNormal="55" zoomScalePageLayoutView="119" workbookViewId="0">
      <selection activeCell="A143" sqref="A143:A154"/>
    </sheetView>
  </sheetViews>
  <sheetFormatPr baseColWidth="10" defaultColWidth="10.88671875" defaultRowHeight="14.4"/>
  <cols>
    <col min="1" max="1" width="29.6640625" style="1" customWidth="1"/>
    <col min="2" max="2" width="33.109375" style="1" customWidth="1"/>
    <col min="3" max="3" width="47.33203125" style="1" customWidth="1"/>
    <col min="4" max="4" width="23.44140625" style="1" customWidth="1"/>
    <col min="5" max="5" width="39.44140625" style="1" customWidth="1"/>
    <col min="6" max="6" width="23.44140625" style="1" customWidth="1"/>
    <col min="7" max="7" width="16.109375" style="1" customWidth="1"/>
    <col min="8" max="8" width="20.44140625" style="6" customWidth="1"/>
    <col min="9" max="9" width="19.109375" style="7" customWidth="1"/>
    <col min="10" max="10" width="23.88671875" style="1" customWidth="1"/>
    <col min="11" max="11" width="19.44140625" style="7" customWidth="1"/>
    <col min="12" max="12" width="16.109375" style="73" customWidth="1"/>
    <col min="13" max="13" width="17.88671875" style="6" customWidth="1"/>
    <col min="14" max="14" width="19.109375" style="7" customWidth="1"/>
    <col min="15" max="15" width="25.88671875" style="1" customWidth="1"/>
    <col min="16" max="16" width="19.44140625" style="7" customWidth="1"/>
    <col min="17" max="17" width="16.109375" style="1" customWidth="1"/>
    <col min="18" max="18" width="18.109375" style="6" customWidth="1"/>
    <col min="19" max="19" width="19.109375" style="7" customWidth="1"/>
    <col min="20" max="20" width="23.88671875" style="1" customWidth="1"/>
    <col min="21" max="21" width="19.44140625" style="7" customWidth="1"/>
    <col min="22" max="22" width="16.109375" style="1" customWidth="1"/>
    <col min="23" max="23" width="19.88671875" style="6" customWidth="1"/>
    <col min="24" max="24" width="19.109375" style="7" customWidth="1"/>
    <col min="25" max="25" width="24.109375" style="1" customWidth="1"/>
    <col min="26" max="26" width="19.44140625" style="7" customWidth="1"/>
    <col min="27" max="16384" width="10.88671875" style="1"/>
  </cols>
  <sheetData>
    <row r="1" spans="1:32" s="8" customFormat="1" ht="15" customHeight="1">
      <c r="A1" s="597"/>
      <c r="B1" s="597"/>
      <c r="C1" s="597"/>
      <c r="D1" s="575" t="s">
        <v>6</v>
      </c>
      <c r="E1" s="576"/>
      <c r="F1" s="576"/>
      <c r="G1" s="576"/>
      <c r="H1" s="576"/>
      <c r="I1" s="576"/>
      <c r="J1" s="576"/>
      <c r="K1" s="576"/>
      <c r="L1" s="576"/>
      <c r="M1" s="576"/>
      <c r="N1" s="576"/>
      <c r="O1" s="576"/>
      <c r="P1" s="576"/>
      <c r="Q1" s="576"/>
      <c r="R1" s="576"/>
      <c r="S1" s="576"/>
      <c r="T1" s="576"/>
      <c r="U1" s="576"/>
      <c r="V1" s="576"/>
      <c r="W1" s="576"/>
      <c r="X1" s="577"/>
      <c r="Y1" s="553" t="s">
        <v>7</v>
      </c>
      <c r="Z1" s="554"/>
    </row>
    <row r="2" spans="1:32" s="8" customFormat="1" ht="15" customHeight="1">
      <c r="A2" s="597"/>
      <c r="B2" s="597"/>
      <c r="C2" s="597"/>
      <c r="D2" s="578" t="s">
        <v>22</v>
      </c>
      <c r="E2" s="579"/>
      <c r="F2" s="579"/>
      <c r="G2" s="579"/>
      <c r="H2" s="579"/>
      <c r="I2" s="579"/>
      <c r="J2" s="579"/>
      <c r="K2" s="579"/>
      <c r="L2" s="579"/>
      <c r="M2" s="579"/>
      <c r="N2" s="579"/>
      <c r="O2" s="579"/>
      <c r="P2" s="579"/>
      <c r="Q2" s="579"/>
      <c r="R2" s="579"/>
      <c r="S2" s="579"/>
      <c r="T2" s="579"/>
      <c r="U2" s="579"/>
      <c r="V2" s="579"/>
      <c r="W2" s="579"/>
      <c r="X2" s="580"/>
      <c r="Y2" s="562" t="s">
        <v>8</v>
      </c>
      <c r="Z2" s="563"/>
    </row>
    <row r="3" spans="1:32" s="8" customFormat="1">
      <c r="A3" s="597"/>
      <c r="B3" s="597"/>
      <c r="C3" s="597"/>
      <c r="D3" s="581"/>
      <c r="E3" s="582"/>
      <c r="F3" s="582"/>
      <c r="G3" s="582"/>
      <c r="H3" s="582"/>
      <c r="I3" s="582"/>
      <c r="J3" s="582"/>
      <c r="K3" s="582"/>
      <c r="L3" s="582"/>
      <c r="M3" s="582"/>
      <c r="N3" s="582"/>
      <c r="O3" s="582"/>
      <c r="P3" s="582"/>
      <c r="Q3" s="582"/>
      <c r="R3" s="582"/>
      <c r="S3" s="582"/>
      <c r="T3" s="582"/>
      <c r="U3" s="582"/>
      <c r="V3" s="582"/>
      <c r="W3" s="582"/>
      <c r="X3" s="583"/>
      <c r="Y3" s="564"/>
      <c r="Z3" s="565"/>
    </row>
    <row r="4" spans="1:32" s="8" customFormat="1">
      <c r="A4" s="597"/>
      <c r="B4" s="597"/>
      <c r="C4" s="597"/>
      <c r="D4" s="581"/>
      <c r="E4" s="582"/>
      <c r="F4" s="582"/>
      <c r="G4" s="582"/>
      <c r="H4" s="582"/>
      <c r="I4" s="582"/>
      <c r="J4" s="582"/>
      <c r="K4" s="582"/>
      <c r="L4" s="582"/>
      <c r="M4" s="582"/>
      <c r="N4" s="582"/>
      <c r="O4" s="582"/>
      <c r="P4" s="582"/>
      <c r="Q4" s="582"/>
      <c r="R4" s="582"/>
      <c r="S4" s="582"/>
      <c r="T4" s="582"/>
      <c r="U4" s="582"/>
      <c r="V4" s="582"/>
      <c r="W4" s="582"/>
      <c r="X4" s="583"/>
      <c r="Y4" s="566" t="s">
        <v>5</v>
      </c>
      <c r="Z4" s="567"/>
    </row>
    <row r="5" spans="1:32" s="8" customFormat="1">
      <c r="A5" s="597"/>
      <c r="B5" s="597"/>
      <c r="C5" s="597"/>
      <c r="D5" s="584"/>
      <c r="E5" s="585"/>
      <c r="F5" s="585"/>
      <c r="G5" s="585"/>
      <c r="H5" s="585"/>
      <c r="I5" s="585"/>
      <c r="J5" s="585"/>
      <c r="K5" s="585"/>
      <c r="L5" s="585"/>
      <c r="M5" s="585"/>
      <c r="N5" s="585"/>
      <c r="O5" s="585"/>
      <c r="P5" s="585"/>
      <c r="Q5" s="585"/>
      <c r="R5" s="585"/>
      <c r="S5" s="585"/>
      <c r="T5" s="585"/>
      <c r="U5" s="585"/>
      <c r="V5" s="585"/>
      <c r="W5" s="585"/>
      <c r="X5" s="586"/>
      <c r="Y5" s="566" t="s">
        <v>36</v>
      </c>
      <c r="Z5" s="567"/>
    </row>
    <row r="6" spans="1:32" s="4" customFormat="1" ht="54" customHeight="1" thickBot="1">
      <c r="A6" s="598" t="s">
        <v>370</v>
      </c>
      <c r="B6" s="598"/>
      <c r="C6" s="598"/>
      <c r="D6" s="2"/>
      <c r="E6" s="2"/>
      <c r="F6" s="2"/>
      <c r="G6" s="2"/>
      <c r="H6" s="3"/>
      <c r="I6" s="2"/>
      <c r="J6" s="2"/>
      <c r="K6" s="2"/>
      <c r="L6" s="2"/>
      <c r="M6" s="3"/>
      <c r="N6" s="2"/>
      <c r="O6" s="2"/>
      <c r="P6" s="2"/>
      <c r="Q6" s="2"/>
      <c r="R6" s="3"/>
      <c r="S6" s="2"/>
      <c r="T6" s="2"/>
      <c r="U6" s="2"/>
      <c r="V6" s="2"/>
      <c r="W6" s="3"/>
      <c r="X6" s="2"/>
      <c r="Y6" s="2"/>
      <c r="Z6" s="2"/>
    </row>
    <row r="7" spans="1:32" s="8" customFormat="1" ht="15.75" customHeight="1" thickBot="1">
      <c r="A7" s="532" t="s">
        <v>17</v>
      </c>
      <c r="B7" s="532" t="s">
        <v>2</v>
      </c>
      <c r="C7" s="532" t="s">
        <v>3</v>
      </c>
      <c r="D7" s="532" t="s">
        <v>4</v>
      </c>
      <c r="E7" s="587" t="s">
        <v>0</v>
      </c>
      <c r="F7" s="588"/>
      <c r="G7" s="599" t="s">
        <v>35</v>
      </c>
      <c r="H7" s="600"/>
      <c r="I7" s="600"/>
      <c r="J7" s="600"/>
      <c r="K7" s="601"/>
      <c r="L7" s="594" t="s">
        <v>34</v>
      </c>
      <c r="M7" s="595"/>
      <c r="N7" s="595"/>
      <c r="O7" s="595"/>
      <c r="P7" s="596"/>
      <c r="Q7" s="572" t="s">
        <v>33</v>
      </c>
      <c r="R7" s="573"/>
      <c r="S7" s="573"/>
      <c r="T7" s="573"/>
      <c r="U7" s="574"/>
      <c r="V7" s="559" t="s">
        <v>32</v>
      </c>
      <c r="W7" s="560"/>
      <c r="X7" s="560"/>
      <c r="Y7" s="560"/>
      <c r="Z7" s="561"/>
      <c r="AA7" s="26"/>
      <c r="AB7" s="26"/>
      <c r="AC7" s="26"/>
      <c r="AD7" s="26"/>
      <c r="AE7" s="26"/>
      <c r="AF7" s="26"/>
    </row>
    <row r="8" spans="1:32" s="8" customFormat="1" ht="15.75" customHeight="1" thickBot="1">
      <c r="A8" s="532"/>
      <c r="B8" s="532"/>
      <c r="C8" s="532"/>
      <c r="D8" s="532"/>
      <c r="E8" s="589"/>
      <c r="F8" s="590"/>
      <c r="G8" s="611" t="s">
        <v>19</v>
      </c>
      <c r="H8" s="602"/>
      <c r="I8" s="602"/>
      <c r="J8" s="602" t="s">
        <v>1</v>
      </c>
      <c r="K8" s="609" t="s">
        <v>20</v>
      </c>
      <c r="L8" s="592" t="s">
        <v>19</v>
      </c>
      <c r="M8" s="593"/>
      <c r="N8" s="593"/>
      <c r="O8" s="604" t="s">
        <v>1</v>
      </c>
      <c r="P8" s="606" t="s">
        <v>27</v>
      </c>
      <c r="Q8" s="608" t="s">
        <v>19</v>
      </c>
      <c r="R8" s="555"/>
      <c r="S8" s="555"/>
      <c r="T8" s="555" t="s">
        <v>1</v>
      </c>
      <c r="U8" s="557" t="s">
        <v>24</v>
      </c>
      <c r="V8" s="591" t="s">
        <v>19</v>
      </c>
      <c r="W8" s="568"/>
      <c r="X8" s="568"/>
      <c r="Y8" s="568" t="s">
        <v>1</v>
      </c>
      <c r="Z8" s="570" t="s">
        <v>23</v>
      </c>
      <c r="AA8" s="26"/>
      <c r="AB8" s="26"/>
      <c r="AC8" s="26"/>
      <c r="AD8" s="26"/>
      <c r="AE8" s="26"/>
      <c r="AF8" s="26"/>
    </row>
    <row r="9" spans="1:32" s="8" customFormat="1" ht="89.25" customHeight="1">
      <c r="A9" s="533"/>
      <c r="B9" s="533"/>
      <c r="C9" s="533"/>
      <c r="D9" s="533"/>
      <c r="E9" s="24" t="s">
        <v>18</v>
      </c>
      <c r="F9" s="25" t="s">
        <v>21</v>
      </c>
      <c r="G9" s="12" t="s">
        <v>30</v>
      </c>
      <c r="H9" s="13" t="s">
        <v>31</v>
      </c>
      <c r="I9" s="14" t="s">
        <v>29</v>
      </c>
      <c r="J9" s="603"/>
      <c r="K9" s="610"/>
      <c r="L9" s="15" t="s">
        <v>30</v>
      </c>
      <c r="M9" s="16" t="s">
        <v>31</v>
      </c>
      <c r="N9" s="17" t="s">
        <v>28</v>
      </c>
      <c r="O9" s="605"/>
      <c r="P9" s="607"/>
      <c r="Q9" s="18" t="s">
        <v>30</v>
      </c>
      <c r="R9" s="19" t="s">
        <v>31</v>
      </c>
      <c r="S9" s="20" t="s">
        <v>26</v>
      </c>
      <c r="T9" s="556"/>
      <c r="U9" s="558"/>
      <c r="V9" s="21" t="s">
        <v>30</v>
      </c>
      <c r="W9" s="22" t="s">
        <v>31</v>
      </c>
      <c r="X9" s="23" t="s">
        <v>25</v>
      </c>
      <c r="Y9" s="569"/>
      <c r="Z9" s="571"/>
      <c r="AA9" s="26"/>
      <c r="AB9" s="26"/>
      <c r="AC9" s="26"/>
      <c r="AD9" s="26"/>
      <c r="AE9" s="26"/>
      <c r="AF9" s="26"/>
    </row>
    <row r="10" spans="1:32" ht="71.25" customHeight="1">
      <c r="A10" s="152" t="s">
        <v>41</v>
      </c>
      <c r="B10" s="488" t="s">
        <v>371</v>
      </c>
      <c r="C10" s="154" t="s">
        <v>372</v>
      </c>
      <c r="D10" s="318" t="s">
        <v>375</v>
      </c>
      <c r="E10" s="318" t="s">
        <v>378</v>
      </c>
      <c r="F10" s="140">
        <v>1</v>
      </c>
      <c r="G10" s="136">
        <v>1</v>
      </c>
      <c r="H10" s="144">
        <v>1</v>
      </c>
      <c r="I10" s="147">
        <f>IFERROR((G10/H10),0)</f>
        <v>1</v>
      </c>
      <c r="J10" s="143"/>
      <c r="K10" s="139">
        <f>IFERROR(IF(F10="Según demanda",G10/H10,G10/F10),0)</f>
        <v>1</v>
      </c>
      <c r="L10" s="83"/>
      <c r="M10" s="9"/>
      <c r="N10" s="32">
        <f>IFERROR((L10/M10),0)</f>
        <v>0</v>
      </c>
      <c r="O10" s="5"/>
      <c r="P10" s="82">
        <f>IFERROR(IF(F10="Según demanda",(L10+G10)/(H10+M10),(L10+G10)/F10),0)</f>
        <v>1</v>
      </c>
      <c r="Q10" s="9"/>
      <c r="R10" s="9"/>
      <c r="S10" s="32">
        <f>IFERROR((Q10/R10),0)</f>
        <v>0</v>
      </c>
      <c r="T10" s="5"/>
      <c r="U10" s="29">
        <f>IFERROR(IF(F10="Según demanda",(Q10+L10+G10)/(H10+M10+R10),(Q10+L10+G10)/F10),0)</f>
        <v>1</v>
      </c>
      <c r="V10" s="9"/>
      <c r="W10" s="9"/>
      <c r="X10" s="32">
        <f>IFERROR((V10/W10),0)</f>
        <v>0</v>
      </c>
      <c r="Y10" s="5"/>
      <c r="Z10" s="29">
        <f>IFERROR(IF(F10="Según demanda",(V10+Q10+L10+G10)/(H10+M10+R10+W10),(V10+Q10+L10+G10)/F10),0)</f>
        <v>1</v>
      </c>
      <c r="AA10" s="73"/>
    </row>
    <row r="11" spans="1:32" ht="45.6" customHeight="1">
      <c r="A11" s="152" t="s">
        <v>9</v>
      </c>
      <c r="B11" s="488"/>
      <c r="C11" s="154" t="s">
        <v>373</v>
      </c>
      <c r="D11" s="318" t="s">
        <v>376</v>
      </c>
      <c r="E11" s="318" t="s">
        <v>378</v>
      </c>
      <c r="F11" s="140">
        <v>1</v>
      </c>
      <c r="G11" s="136">
        <v>1</v>
      </c>
      <c r="H11" s="144">
        <v>1</v>
      </c>
      <c r="I11" s="147">
        <f>IFERROR((G11/H11),0)</f>
        <v>1</v>
      </c>
      <c r="J11" s="143"/>
      <c r="K11" s="139">
        <f>IFERROR(IF(F11="Según demanda",G11/H11,G11/F11),0)</f>
        <v>1</v>
      </c>
      <c r="L11" s="83"/>
      <c r="M11" s="9"/>
      <c r="N11" s="32">
        <f t="shared" ref="N11:N24" si="0">IFERROR((L11/M11),0)</f>
        <v>0</v>
      </c>
      <c r="O11" s="5"/>
      <c r="P11" s="82">
        <f t="shared" ref="P11:P24" si="1">IFERROR(IF(F11="Según demanda",(L11+G11)/(H11+M11),(L11+G11)/F11),0)</f>
        <v>1</v>
      </c>
      <c r="Q11" s="9"/>
      <c r="R11" s="9"/>
      <c r="S11" s="32">
        <f t="shared" ref="S11:S50" si="2">IFERROR((Q11/R11),0)</f>
        <v>0</v>
      </c>
      <c r="T11" s="143"/>
      <c r="U11" s="29">
        <f t="shared" ref="U11:U50" si="3">IFERROR(IF(F11="Según demanda",(Q11+L11+G11)/(H11+M11+R11),(Q11+L11+G11)/F11),0)</f>
        <v>1</v>
      </c>
      <c r="V11" s="9"/>
      <c r="W11" s="9"/>
      <c r="X11" s="32">
        <f t="shared" ref="X11:X24" si="4">IFERROR((V11/W11),0)</f>
        <v>0</v>
      </c>
      <c r="Y11" s="5"/>
      <c r="Z11" s="29">
        <f t="shared" ref="Z11:Z24" si="5">IFERROR(IF(F11="Según demanda",(V11+Q11+L11+G11)/(H11+M11+R11+W11),(V11+Q11+L11+G11)/F11),0)</f>
        <v>1</v>
      </c>
    </row>
    <row r="12" spans="1:32" ht="42.75" customHeight="1">
      <c r="A12" s="152" t="s">
        <v>11</v>
      </c>
      <c r="B12" s="488"/>
      <c r="C12" s="154" t="s">
        <v>374</v>
      </c>
      <c r="D12" s="318" t="s">
        <v>377</v>
      </c>
      <c r="E12" s="318" t="s">
        <v>379</v>
      </c>
      <c r="F12" s="140">
        <v>4</v>
      </c>
      <c r="G12" s="136">
        <v>1</v>
      </c>
      <c r="H12" s="27">
        <v>4</v>
      </c>
      <c r="I12" s="147">
        <f t="shared" ref="I12:I16" si="6">IFERROR((G12/H12),0)</f>
        <v>0.25</v>
      </c>
      <c r="J12" s="143"/>
      <c r="K12" s="139">
        <f t="shared" ref="K12:K51" si="7">IFERROR(IF(F12="Según demanda",G12/H12,G12/F12),0)</f>
        <v>0.25</v>
      </c>
      <c r="L12" s="83"/>
      <c r="M12" s="9"/>
      <c r="N12" s="32">
        <f t="shared" si="0"/>
        <v>0</v>
      </c>
      <c r="O12" s="5"/>
      <c r="P12" s="82">
        <f t="shared" si="1"/>
        <v>0.25</v>
      </c>
      <c r="Q12" s="9"/>
      <c r="R12" s="9"/>
      <c r="S12" s="32">
        <f t="shared" si="2"/>
        <v>0</v>
      </c>
      <c r="T12" s="5"/>
      <c r="U12" s="29">
        <f t="shared" si="3"/>
        <v>0.25</v>
      </c>
      <c r="V12" s="9"/>
      <c r="W12" s="9"/>
      <c r="X12" s="32">
        <f t="shared" si="4"/>
        <v>0</v>
      </c>
      <c r="Y12" s="5"/>
      <c r="Z12" s="29">
        <f t="shared" si="5"/>
        <v>0.25</v>
      </c>
    </row>
    <row r="13" spans="1:32" ht="57" customHeight="1">
      <c r="A13" s="152" t="s">
        <v>9</v>
      </c>
      <c r="B13" s="488" t="s">
        <v>380</v>
      </c>
      <c r="C13" s="154" t="s">
        <v>381</v>
      </c>
      <c r="D13" s="318" t="s">
        <v>382</v>
      </c>
      <c r="E13" s="318" t="s">
        <v>387</v>
      </c>
      <c r="F13" s="140">
        <v>4</v>
      </c>
      <c r="G13" s="136">
        <v>1</v>
      </c>
      <c r="H13" s="27">
        <v>4</v>
      </c>
      <c r="I13" s="147">
        <f t="shared" si="6"/>
        <v>0.25</v>
      </c>
      <c r="J13" s="143"/>
      <c r="K13" s="139">
        <f t="shared" si="7"/>
        <v>0.25</v>
      </c>
      <c r="L13" s="83"/>
      <c r="M13" s="9"/>
      <c r="N13" s="32">
        <f t="shared" si="0"/>
        <v>0</v>
      </c>
      <c r="O13" s="5"/>
      <c r="P13" s="82">
        <f t="shared" si="1"/>
        <v>0.25</v>
      </c>
      <c r="Q13" s="9"/>
      <c r="R13" s="9"/>
      <c r="S13" s="32">
        <f t="shared" si="2"/>
        <v>0</v>
      </c>
      <c r="T13" s="5"/>
      <c r="U13" s="29">
        <f t="shared" si="3"/>
        <v>0.25</v>
      </c>
      <c r="V13" s="9"/>
      <c r="W13" s="9"/>
      <c r="X13" s="32">
        <f t="shared" si="4"/>
        <v>0</v>
      </c>
      <c r="Y13" s="5"/>
      <c r="Z13" s="29">
        <f t="shared" si="5"/>
        <v>0.25</v>
      </c>
    </row>
    <row r="14" spans="1:32" ht="46.8" customHeight="1">
      <c r="A14" s="152" t="s">
        <v>9</v>
      </c>
      <c r="B14" s="488"/>
      <c r="C14" s="154" t="s">
        <v>383</v>
      </c>
      <c r="D14" s="318" t="s">
        <v>384</v>
      </c>
      <c r="E14" s="318" t="s">
        <v>387</v>
      </c>
      <c r="F14" s="140" t="s">
        <v>388</v>
      </c>
      <c r="G14" s="136">
        <v>0</v>
      </c>
      <c r="H14" s="27">
        <v>0</v>
      </c>
      <c r="I14" s="147">
        <f t="shared" si="6"/>
        <v>0</v>
      </c>
      <c r="J14" s="143"/>
      <c r="K14" s="139">
        <f t="shared" si="7"/>
        <v>0</v>
      </c>
      <c r="L14" s="83"/>
      <c r="M14" s="9"/>
      <c r="N14" s="32">
        <f t="shared" si="0"/>
        <v>0</v>
      </c>
      <c r="O14" s="5"/>
      <c r="P14" s="82">
        <f t="shared" si="1"/>
        <v>0</v>
      </c>
      <c r="Q14" s="9"/>
      <c r="R14" s="9"/>
      <c r="S14" s="32">
        <f>IFERROR((Q14/R14),0)</f>
        <v>0</v>
      </c>
      <c r="T14" s="5"/>
      <c r="U14" s="29">
        <f t="shared" si="3"/>
        <v>0</v>
      </c>
      <c r="V14" s="9"/>
      <c r="W14" s="9"/>
      <c r="X14" s="32">
        <f t="shared" si="4"/>
        <v>0</v>
      </c>
      <c r="Y14" s="5"/>
      <c r="Z14" s="29">
        <f>IFERROR(IF(F14="Según demanda",(V14+Q14+L14+G14)/(H14+M14+R14+W14),(V14+Q14+L14+G14)/F14),0)</f>
        <v>0</v>
      </c>
    </row>
    <row r="15" spans="1:32" ht="53.4" customHeight="1">
      <c r="A15" s="152" t="s">
        <v>41</v>
      </c>
      <c r="B15" s="488"/>
      <c r="C15" s="154" t="s">
        <v>385</v>
      </c>
      <c r="D15" s="318" t="s">
        <v>386</v>
      </c>
      <c r="E15" s="318" t="s">
        <v>378</v>
      </c>
      <c r="F15" s="140">
        <v>1</v>
      </c>
      <c r="G15" s="136">
        <v>1</v>
      </c>
      <c r="H15" s="144">
        <v>1</v>
      </c>
      <c r="I15" s="147">
        <f t="shared" si="6"/>
        <v>1</v>
      </c>
      <c r="J15" s="143" t="s">
        <v>399</v>
      </c>
      <c r="K15" s="139">
        <f t="shared" si="7"/>
        <v>1</v>
      </c>
      <c r="L15" s="83"/>
      <c r="M15" s="9"/>
      <c r="N15" s="32">
        <f t="shared" si="0"/>
        <v>0</v>
      </c>
      <c r="O15" s="5"/>
      <c r="P15" s="82">
        <f t="shared" si="1"/>
        <v>1</v>
      </c>
      <c r="Q15" s="9"/>
      <c r="R15" s="9"/>
      <c r="S15" s="32">
        <f t="shared" si="2"/>
        <v>0</v>
      </c>
      <c r="T15" s="5"/>
      <c r="U15" s="29">
        <f t="shared" si="3"/>
        <v>1</v>
      </c>
      <c r="V15" s="9"/>
      <c r="W15" s="9"/>
      <c r="X15" s="32">
        <f t="shared" si="4"/>
        <v>0</v>
      </c>
      <c r="Y15" s="5"/>
      <c r="Z15" s="29">
        <f t="shared" si="5"/>
        <v>1</v>
      </c>
    </row>
    <row r="16" spans="1:32" ht="71.25" customHeight="1">
      <c r="A16" s="152" t="s">
        <v>12</v>
      </c>
      <c r="B16" s="536" t="s">
        <v>389</v>
      </c>
      <c r="C16" s="154" t="s">
        <v>390</v>
      </c>
      <c r="D16" s="318" t="s">
        <v>391</v>
      </c>
      <c r="E16" s="318" t="s">
        <v>397</v>
      </c>
      <c r="F16" s="140">
        <v>1</v>
      </c>
      <c r="G16" s="136">
        <v>1</v>
      </c>
      <c r="H16" s="144">
        <v>1</v>
      </c>
      <c r="I16" s="147">
        <f t="shared" si="6"/>
        <v>1</v>
      </c>
      <c r="J16" s="143"/>
      <c r="K16" s="139">
        <f t="shared" si="7"/>
        <v>1</v>
      </c>
      <c r="L16" s="83"/>
      <c r="M16" s="9"/>
      <c r="N16" s="32">
        <f t="shared" si="0"/>
        <v>0</v>
      </c>
      <c r="O16" s="5"/>
      <c r="P16" s="82">
        <f t="shared" si="1"/>
        <v>1</v>
      </c>
      <c r="Q16" s="9"/>
      <c r="R16" s="9"/>
      <c r="S16" s="32">
        <f t="shared" si="2"/>
        <v>0</v>
      </c>
      <c r="T16" s="5"/>
      <c r="U16" s="29">
        <f t="shared" si="3"/>
        <v>1</v>
      </c>
      <c r="V16" s="9"/>
      <c r="W16" s="9"/>
      <c r="X16" s="32">
        <f t="shared" si="4"/>
        <v>0</v>
      </c>
      <c r="Y16" s="5"/>
      <c r="Z16" s="29">
        <f t="shared" si="5"/>
        <v>1</v>
      </c>
    </row>
    <row r="17" spans="1:26" ht="41.4">
      <c r="A17" s="152" t="s">
        <v>13</v>
      </c>
      <c r="B17" s="536"/>
      <c r="C17" s="154" t="s">
        <v>392</v>
      </c>
      <c r="D17" s="318" t="s">
        <v>393</v>
      </c>
      <c r="E17" s="318" t="s">
        <v>378</v>
      </c>
      <c r="F17" s="140">
        <v>1</v>
      </c>
      <c r="G17" s="136">
        <v>1</v>
      </c>
      <c r="H17" s="144">
        <v>1</v>
      </c>
      <c r="I17" s="147">
        <f t="shared" ref="I17:I51" si="8">IFERROR((G17/H17),0)</f>
        <v>1</v>
      </c>
      <c r="J17" s="143"/>
      <c r="K17" s="139">
        <f t="shared" si="7"/>
        <v>1</v>
      </c>
      <c r="L17" s="83"/>
      <c r="M17" s="9"/>
      <c r="N17" s="32">
        <f t="shared" si="0"/>
        <v>0</v>
      </c>
      <c r="O17" s="5"/>
      <c r="P17" s="82">
        <f t="shared" si="1"/>
        <v>1</v>
      </c>
      <c r="Q17" s="9"/>
      <c r="R17" s="9"/>
      <c r="S17" s="32">
        <f t="shared" si="2"/>
        <v>0</v>
      </c>
      <c r="T17" s="5"/>
      <c r="U17" s="29">
        <f t="shared" si="3"/>
        <v>1</v>
      </c>
      <c r="V17" s="9"/>
      <c r="W17" s="9"/>
      <c r="X17" s="32">
        <f t="shared" si="4"/>
        <v>0</v>
      </c>
      <c r="Y17" s="5"/>
      <c r="Z17" s="29">
        <f>IFERROR(IF(F17="Según demanda",(V17+Q17+L17+G17)/(H17+M17+R17+W17),(V17+Q17+L17+G17)/F17),0)</f>
        <v>1</v>
      </c>
    </row>
    <row r="18" spans="1:26" ht="41.4">
      <c r="A18" s="152" t="s">
        <v>14</v>
      </c>
      <c r="B18" s="536"/>
      <c r="C18" s="154" t="s">
        <v>394</v>
      </c>
      <c r="D18" s="318" t="s">
        <v>395</v>
      </c>
      <c r="E18" s="318" t="s">
        <v>378</v>
      </c>
      <c r="F18" s="140">
        <v>1</v>
      </c>
      <c r="G18" s="136">
        <v>1</v>
      </c>
      <c r="H18" s="144">
        <v>1</v>
      </c>
      <c r="I18" s="147">
        <f t="shared" si="8"/>
        <v>1</v>
      </c>
      <c r="J18" s="143"/>
      <c r="K18" s="139">
        <f t="shared" si="7"/>
        <v>1</v>
      </c>
      <c r="L18" s="83"/>
      <c r="M18" s="9"/>
      <c r="N18" s="32">
        <f t="shared" si="0"/>
        <v>0</v>
      </c>
      <c r="O18" s="5"/>
      <c r="P18" s="82">
        <f t="shared" si="1"/>
        <v>1</v>
      </c>
      <c r="Q18" s="9"/>
      <c r="R18" s="9"/>
      <c r="S18" s="32">
        <f t="shared" si="2"/>
        <v>0</v>
      </c>
      <c r="T18" s="5"/>
      <c r="U18" s="29">
        <f t="shared" si="3"/>
        <v>1</v>
      </c>
      <c r="V18" s="9"/>
      <c r="W18" s="9"/>
      <c r="X18" s="32">
        <f t="shared" si="4"/>
        <v>0</v>
      </c>
      <c r="Y18" s="5"/>
      <c r="Z18" s="29">
        <f t="shared" si="5"/>
        <v>1</v>
      </c>
    </row>
    <row r="19" spans="1:26" ht="57" customHeight="1">
      <c r="A19" s="152" t="s">
        <v>42</v>
      </c>
      <c r="B19" s="536"/>
      <c r="C19" s="154" t="s">
        <v>396</v>
      </c>
      <c r="D19" s="318" t="s">
        <v>391</v>
      </c>
      <c r="E19" s="318" t="s">
        <v>398</v>
      </c>
      <c r="F19" s="140">
        <v>1</v>
      </c>
      <c r="G19" s="136">
        <v>1</v>
      </c>
      <c r="H19" s="27">
        <v>1</v>
      </c>
      <c r="I19" s="147">
        <f t="shared" si="8"/>
        <v>1</v>
      </c>
      <c r="J19" s="143"/>
      <c r="K19" s="139">
        <f t="shared" si="7"/>
        <v>1</v>
      </c>
      <c r="L19" s="83"/>
      <c r="M19" s="9"/>
      <c r="N19" s="32">
        <f t="shared" si="0"/>
        <v>0</v>
      </c>
      <c r="O19" s="5"/>
      <c r="P19" s="82">
        <f t="shared" si="1"/>
        <v>1</v>
      </c>
      <c r="Q19" s="9"/>
      <c r="R19" s="9"/>
      <c r="S19" s="32">
        <f t="shared" si="2"/>
        <v>0</v>
      </c>
      <c r="T19" s="5"/>
      <c r="U19" s="29">
        <f t="shared" si="3"/>
        <v>1</v>
      </c>
      <c r="V19" s="9"/>
      <c r="W19" s="9"/>
      <c r="X19" s="32">
        <f t="shared" si="4"/>
        <v>0</v>
      </c>
      <c r="Y19" s="5"/>
      <c r="Z19" s="29">
        <f t="shared" si="5"/>
        <v>1</v>
      </c>
    </row>
    <row r="20" spans="1:26" ht="171" customHeight="1">
      <c r="A20" s="152" t="s">
        <v>10</v>
      </c>
      <c r="B20" s="488" t="s">
        <v>400</v>
      </c>
      <c r="C20" s="318" t="s">
        <v>401</v>
      </c>
      <c r="D20" s="318" t="s">
        <v>402</v>
      </c>
      <c r="E20" s="318" t="s">
        <v>452</v>
      </c>
      <c r="F20" s="140">
        <v>16</v>
      </c>
      <c r="G20" s="136">
        <v>8</v>
      </c>
      <c r="H20" s="136">
        <v>8</v>
      </c>
      <c r="I20" s="147">
        <f t="shared" si="8"/>
        <v>1</v>
      </c>
      <c r="J20" s="140" t="s">
        <v>940</v>
      </c>
      <c r="K20" s="139">
        <f t="shared" si="7"/>
        <v>0.5</v>
      </c>
      <c r="L20" s="83"/>
      <c r="M20" s="83"/>
      <c r="N20" s="89">
        <f t="shared" si="0"/>
        <v>0</v>
      </c>
      <c r="O20" s="79"/>
      <c r="P20" s="82">
        <f t="shared" si="1"/>
        <v>0.5</v>
      </c>
      <c r="Q20" s="9"/>
      <c r="R20" s="9"/>
      <c r="S20" s="32">
        <f t="shared" si="2"/>
        <v>0</v>
      </c>
      <c r="T20" s="5"/>
      <c r="U20" s="29">
        <f t="shared" si="3"/>
        <v>0.5</v>
      </c>
      <c r="V20" s="9"/>
      <c r="W20" s="9"/>
      <c r="X20" s="32">
        <f t="shared" si="4"/>
        <v>0</v>
      </c>
      <c r="Y20" s="79"/>
      <c r="Z20" s="29">
        <f>IFERROR(IF(F20="Según demanda",(V20+Q20+L20+G20)/(H20+M20+R20+W20),(V20+Q20+L20+G20)/F20),0)</f>
        <v>0.5</v>
      </c>
    </row>
    <row r="21" spans="1:26" ht="142.5" customHeight="1">
      <c r="A21" s="152" t="s">
        <v>10</v>
      </c>
      <c r="B21" s="488"/>
      <c r="C21" s="318" t="s">
        <v>403</v>
      </c>
      <c r="D21" s="318" t="s">
        <v>402</v>
      </c>
      <c r="E21" s="318" t="s">
        <v>453</v>
      </c>
      <c r="F21" s="140"/>
      <c r="G21" s="136"/>
      <c r="H21" s="136"/>
      <c r="I21" s="147">
        <f t="shared" si="8"/>
        <v>0</v>
      </c>
      <c r="J21" s="140"/>
      <c r="K21" s="139">
        <f t="shared" si="7"/>
        <v>0</v>
      </c>
      <c r="L21" s="83"/>
      <c r="M21" s="83"/>
      <c r="N21" s="89">
        <f t="shared" si="0"/>
        <v>0</v>
      </c>
      <c r="O21" s="79"/>
      <c r="P21" s="82">
        <f t="shared" si="1"/>
        <v>0</v>
      </c>
      <c r="Q21" s="83"/>
      <c r="R21" s="83"/>
      <c r="S21" s="89">
        <f t="shared" si="2"/>
        <v>0</v>
      </c>
      <c r="T21" s="79"/>
      <c r="U21" s="82">
        <f t="shared" si="3"/>
        <v>0</v>
      </c>
      <c r="V21" s="83"/>
      <c r="W21" s="83"/>
      <c r="X21" s="89">
        <f t="shared" si="4"/>
        <v>0</v>
      </c>
      <c r="Y21" s="79"/>
      <c r="Z21" s="29">
        <f t="shared" si="5"/>
        <v>0</v>
      </c>
    </row>
    <row r="22" spans="1:26" ht="57" customHeight="1">
      <c r="A22" s="152" t="s">
        <v>15</v>
      </c>
      <c r="B22" s="461" t="s">
        <v>404</v>
      </c>
      <c r="C22" s="318" t="s">
        <v>405</v>
      </c>
      <c r="D22" s="318" t="s">
        <v>406</v>
      </c>
      <c r="E22" s="318" t="s">
        <v>398</v>
      </c>
      <c r="F22" s="140">
        <v>1</v>
      </c>
      <c r="G22" s="136">
        <v>1</v>
      </c>
      <c r="H22" s="27">
        <v>1</v>
      </c>
      <c r="I22" s="147">
        <f t="shared" si="8"/>
        <v>1</v>
      </c>
      <c r="J22" s="143" t="s">
        <v>877</v>
      </c>
      <c r="K22" s="139">
        <f t="shared" si="7"/>
        <v>1</v>
      </c>
      <c r="L22" s="83"/>
      <c r="M22" s="9"/>
      <c r="N22" s="32">
        <f t="shared" si="0"/>
        <v>0</v>
      </c>
      <c r="O22" s="5"/>
      <c r="P22" s="82">
        <f t="shared" si="1"/>
        <v>1</v>
      </c>
      <c r="Q22" s="9"/>
      <c r="R22" s="9"/>
      <c r="S22" s="32">
        <f t="shared" si="2"/>
        <v>0</v>
      </c>
      <c r="T22" s="5"/>
      <c r="U22" s="29">
        <f t="shared" si="3"/>
        <v>1</v>
      </c>
      <c r="V22" s="9"/>
      <c r="W22" s="9"/>
      <c r="X22" s="32">
        <f t="shared" si="4"/>
        <v>0</v>
      </c>
      <c r="Y22" s="5"/>
      <c r="Z22" s="29">
        <f>IFERROR(IF(F22="Según demanda",(V22+Q22+L22+G22)/(H22+M22+R22+W22),(V22+Q22+L22+G22)/F22),0)</f>
        <v>1</v>
      </c>
    </row>
    <row r="23" spans="1:26" ht="57" customHeight="1">
      <c r="A23" s="152" t="s">
        <v>43</v>
      </c>
      <c r="B23" s="463"/>
      <c r="C23" s="318" t="s">
        <v>407</v>
      </c>
      <c r="D23" s="318" t="s">
        <v>408</v>
      </c>
      <c r="E23" s="318" t="s">
        <v>454</v>
      </c>
      <c r="F23" s="140">
        <v>1</v>
      </c>
      <c r="G23" s="136">
        <v>1</v>
      </c>
      <c r="H23" s="27">
        <v>1</v>
      </c>
      <c r="I23" s="147">
        <f t="shared" si="8"/>
        <v>1</v>
      </c>
      <c r="J23" s="143" t="s">
        <v>878</v>
      </c>
      <c r="K23" s="139">
        <f t="shared" si="7"/>
        <v>1</v>
      </c>
      <c r="L23" s="83"/>
      <c r="M23" s="9"/>
      <c r="N23" s="32">
        <f t="shared" si="0"/>
        <v>0</v>
      </c>
      <c r="O23" s="5"/>
      <c r="P23" s="82">
        <f t="shared" si="1"/>
        <v>1</v>
      </c>
      <c r="Q23" s="9"/>
      <c r="R23" s="9"/>
      <c r="S23" s="32">
        <f t="shared" si="2"/>
        <v>0</v>
      </c>
      <c r="T23" s="5"/>
      <c r="U23" s="29">
        <f t="shared" si="3"/>
        <v>1</v>
      </c>
      <c r="V23" s="9"/>
      <c r="W23" s="9"/>
      <c r="X23" s="32">
        <f t="shared" si="4"/>
        <v>0</v>
      </c>
      <c r="Y23" s="5"/>
      <c r="Z23" s="29">
        <f t="shared" si="5"/>
        <v>1</v>
      </c>
    </row>
    <row r="24" spans="1:26" ht="57" customHeight="1">
      <c r="A24" s="152" t="s">
        <v>16</v>
      </c>
      <c r="B24" s="320" t="s">
        <v>409</v>
      </c>
      <c r="C24" s="320" t="s">
        <v>941</v>
      </c>
      <c r="D24" s="320" t="s">
        <v>410</v>
      </c>
      <c r="E24" s="318" t="s">
        <v>378</v>
      </c>
      <c r="F24" s="140" t="s">
        <v>388</v>
      </c>
      <c r="G24" s="136">
        <v>8</v>
      </c>
      <c r="H24" s="27">
        <v>8</v>
      </c>
      <c r="I24" s="147">
        <f t="shared" si="8"/>
        <v>1</v>
      </c>
      <c r="J24" s="143"/>
      <c r="K24" s="139">
        <f t="shared" si="7"/>
        <v>0</v>
      </c>
      <c r="L24" s="83"/>
      <c r="M24" s="9"/>
      <c r="N24" s="32">
        <f t="shared" si="0"/>
        <v>0</v>
      </c>
      <c r="O24" s="5"/>
      <c r="P24" s="82">
        <f t="shared" si="1"/>
        <v>0</v>
      </c>
      <c r="Q24" s="9"/>
      <c r="R24" s="9"/>
      <c r="S24" s="32">
        <f t="shared" si="2"/>
        <v>0</v>
      </c>
      <c r="T24" s="5"/>
      <c r="U24" s="29">
        <f t="shared" si="3"/>
        <v>0</v>
      </c>
      <c r="V24" s="9"/>
      <c r="W24" s="9"/>
      <c r="X24" s="32">
        <f t="shared" si="4"/>
        <v>0</v>
      </c>
      <c r="Y24" s="5"/>
      <c r="Z24" s="29">
        <f t="shared" si="5"/>
        <v>0</v>
      </c>
    </row>
    <row r="25" spans="1:26" ht="57" customHeight="1">
      <c r="A25" s="34" t="s">
        <v>38</v>
      </c>
      <c r="B25" s="320" t="s">
        <v>411</v>
      </c>
      <c r="C25" s="320" t="s">
        <v>412</v>
      </c>
      <c r="D25" s="320" t="s">
        <v>413</v>
      </c>
      <c r="E25" s="318" t="s">
        <v>378</v>
      </c>
      <c r="F25" s="140" t="s">
        <v>388</v>
      </c>
      <c r="G25" s="136">
        <v>1</v>
      </c>
      <c r="H25" s="81">
        <v>1</v>
      </c>
      <c r="I25" s="147">
        <f t="shared" si="8"/>
        <v>1</v>
      </c>
      <c r="J25" s="10" t="s">
        <v>942</v>
      </c>
      <c r="K25" s="139">
        <f t="shared" si="7"/>
        <v>0</v>
      </c>
      <c r="L25" s="83"/>
      <c r="M25" s="9"/>
      <c r="N25" s="32">
        <f t="shared" ref="N25:N50" si="9">IFERROR((L25/M25),0)</f>
        <v>0</v>
      </c>
      <c r="O25" s="11"/>
      <c r="P25" s="29">
        <f t="shared" ref="P25:P50" si="10">IFERROR(IF(F25="Según demanda",(L25+G25)/(H25+M25),(L25+G25)/F25),0)</f>
        <v>0</v>
      </c>
      <c r="Q25" s="5"/>
      <c r="R25" s="9"/>
      <c r="S25" s="32">
        <f t="shared" si="2"/>
        <v>0</v>
      </c>
      <c r="T25" s="11"/>
      <c r="U25" s="29">
        <f t="shared" si="3"/>
        <v>0</v>
      </c>
      <c r="V25" s="9"/>
      <c r="W25" s="9"/>
      <c r="X25" s="32">
        <f t="shared" ref="X25:X50" si="11">IFERROR((V25/W25),0)</f>
        <v>0</v>
      </c>
      <c r="Y25" s="10"/>
      <c r="Z25" s="29">
        <f t="shared" ref="Z25:Z30" si="12">IFERROR(IF(F25="Según demanda",(V25+Q25+L25+G25)/(H25+M25+R25+W25),(V25+Q25+L25+G25)/F25),0)</f>
        <v>0</v>
      </c>
    </row>
    <row r="26" spans="1:26" ht="142.5" customHeight="1">
      <c r="A26" s="34" t="s">
        <v>39</v>
      </c>
      <c r="B26" s="318" t="s">
        <v>414</v>
      </c>
      <c r="C26" s="78" t="s">
        <v>415</v>
      </c>
      <c r="D26" s="318" t="s">
        <v>416</v>
      </c>
      <c r="E26" s="318" t="s">
        <v>455</v>
      </c>
      <c r="F26" s="140">
        <v>6</v>
      </c>
      <c r="G26" s="136">
        <v>6</v>
      </c>
      <c r="H26" s="81">
        <v>6</v>
      </c>
      <c r="I26" s="147">
        <f t="shared" si="8"/>
        <v>1</v>
      </c>
      <c r="J26" s="10" t="s">
        <v>879</v>
      </c>
      <c r="K26" s="139">
        <f t="shared" si="7"/>
        <v>1</v>
      </c>
      <c r="L26" s="9"/>
      <c r="M26" s="9"/>
      <c r="N26" s="32">
        <f t="shared" si="9"/>
        <v>0</v>
      </c>
      <c r="O26" s="11"/>
      <c r="P26" s="29">
        <f t="shared" si="10"/>
        <v>1</v>
      </c>
      <c r="Q26" s="5"/>
      <c r="R26" s="9"/>
      <c r="S26" s="32">
        <f t="shared" si="2"/>
        <v>0</v>
      </c>
      <c r="T26" s="11"/>
      <c r="U26" s="29">
        <f t="shared" si="3"/>
        <v>1</v>
      </c>
      <c r="V26" s="9"/>
      <c r="W26" s="9"/>
      <c r="X26" s="32">
        <f t="shared" si="11"/>
        <v>0</v>
      </c>
      <c r="Y26" s="11"/>
      <c r="Z26" s="29">
        <f t="shared" si="12"/>
        <v>1</v>
      </c>
    </row>
    <row r="27" spans="1:26" ht="71.25" customHeight="1">
      <c r="A27" s="34" t="s">
        <v>40</v>
      </c>
      <c r="B27" s="461" t="s">
        <v>417</v>
      </c>
      <c r="C27" s="534" t="s">
        <v>418</v>
      </c>
      <c r="D27" s="157" t="s">
        <v>419</v>
      </c>
      <c r="E27" s="318" t="s">
        <v>456</v>
      </c>
      <c r="F27" s="140">
        <v>1</v>
      </c>
      <c r="G27" s="136">
        <v>0</v>
      </c>
      <c r="H27" s="81">
        <v>0</v>
      </c>
      <c r="I27" s="147">
        <f t="shared" si="8"/>
        <v>0</v>
      </c>
      <c r="J27" s="10" t="s">
        <v>880</v>
      </c>
      <c r="K27" s="139">
        <f t="shared" si="7"/>
        <v>0</v>
      </c>
      <c r="L27" s="9"/>
      <c r="M27" s="9"/>
      <c r="N27" s="32">
        <f t="shared" si="9"/>
        <v>0</v>
      </c>
      <c r="O27" s="10"/>
      <c r="P27" s="29">
        <f t="shared" si="10"/>
        <v>0</v>
      </c>
      <c r="Q27" s="5"/>
      <c r="R27" s="9"/>
      <c r="S27" s="32">
        <f t="shared" si="2"/>
        <v>0</v>
      </c>
      <c r="T27" s="10"/>
      <c r="U27" s="29">
        <f t="shared" si="3"/>
        <v>0</v>
      </c>
      <c r="V27" s="9"/>
      <c r="W27" s="9"/>
      <c r="X27" s="32">
        <f t="shared" si="11"/>
        <v>0</v>
      </c>
      <c r="Y27" s="10"/>
      <c r="Z27" s="29">
        <f t="shared" si="12"/>
        <v>0</v>
      </c>
    </row>
    <row r="28" spans="1:26" ht="71.25" customHeight="1">
      <c r="A28" s="34" t="s">
        <v>40</v>
      </c>
      <c r="B28" s="462"/>
      <c r="C28" s="535"/>
      <c r="D28" s="543" t="s">
        <v>420</v>
      </c>
      <c r="E28" s="96" t="s">
        <v>457</v>
      </c>
      <c r="F28" s="140">
        <v>1</v>
      </c>
      <c r="G28" s="136">
        <v>0</v>
      </c>
      <c r="H28" s="81">
        <v>0</v>
      </c>
      <c r="I28" s="147">
        <f t="shared" si="8"/>
        <v>0</v>
      </c>
      <c r="J28" s="10" t="s">
        <v>880</v>
      </c>
      <c r="K28" s="139">
        <f t="shared" si="7"/>
        <v>0</v>
      </c>
      <c r="L28" s="9"/>
      <c r="M28" s="94"/>
      <c r="N28" s="32">
        <f t="shared" si="9"/>
        <v>0</v>
      </c>
      <c r="O28" s="10"/>
      <c r="P28" s="29">
        <f t="shared" si="10"/>
        <v>0</v>
      </c>
      <c r="Q28" s="5"/>
      <c r="R28" s="9"/>
      <c r="S28" s="32">
        <f t="shared" si="2"/>
        <v>0</v>
      </c>
      <c r="T28" s="10"/>
      <c r="U28" s="29">
        <f t="shared" si="3"/>
        <v>0</v>
      </c>
      <c r="V28" s="9"/>
      <c r="W28" s="9"/>
      <c r="X28" s="32">
        <f t="shared" si="11"/>
        <v>0</v>
      </c>
      <c r="Y28" s="10"/>
      <c r="Z28" s="29">
        <f t="shared" si="12"/>
        <v>0</v>
      </c>
    </row>
    <row r="29" spans="1:26" ht="41.4">
      <c r="A29" s="34" t="s">
        <v>40</v>
      </c>
      <c r="B29" s="462"/>
      <c r="C29" s="157" t="s">
        <v>421</v>
      </c>
      <c r="D29" s="544"/>
      <c r="E29" s="96" t="s">
        <v>458</v>
      </c>
      <c r="F29" s="90" t="s">
        <v>881</v>
      </c>
      <c r="G29" s="136">
        <v>0</v>
      </c>
      <c r="H29" s="81">
        <v>0</v>
      </c>
      <c r="I29" s="147">
        <f t="shared" si="8"/>
        <v>0</v>
      </c>
      <c r="J29" s="10" t="s">
        <v>880</v>
      </c>
      <c r="K29" s="139">
        <f t="shared" si="7"/>
        <v>0</v>
      </c>
      <c r="L29" s="9"/>
      <c r="M29" s="9"/>
      <c r="N29" s="32">
        <f t="shared" si="9"/>
        <v>0</v>
      </c>
      <c r="O29" s="10"/>
      <c r="P29" s="29">
        <f t="shared" si="10"/>
        <v>0</v>
      </c>
      <c r="Q29" s="5"/>
      <c r="R29" s="9"/>
      <c r="S29" s="32">
        <f t="shared" si="2"/>
        <v>0</v>
      </c>
      <c r="T29" s="91"/>
      <c r="U29" s="29">
        <f t="shared" si="3"/>
        <v>0</v>
      </c>
      <c r="V29" s="9"/>
      <c r="W29" s="9"/>
      <c r="X29" s="32">
        <f t="shared" si="11"/>
        <v>0</v>
      </c>
      <c r="Y29" s="91"/>
      <c r="Z29" s="29">
        <f t="shared" si="12"/>
        <v>0</v>
      </c>
    </row>
    <row r="30" spans="1:26" ht="41.4" customHeight="1">
      <c r="A30" s="182" t="s">
        <v>40</v>
      </c>
      <c r="B30" s="462"/>
      <c r="C30" s="157" t="s">
        <v>422</v>
      </c>
      <c r="D30" s="157" t="s">
        <v>423</v>
      </c>
      <c r="E30" s="333" t="s">
        <v>378</v>
      </c>
      <c r="F30" s="92" t="s">
        <v>388</v>
      </c>
      <c r="G30" s="136"/>
      <c r="H30" s="81"/>
      <c r="I30" s="147">
        <f t="shared" si="8"/>
        <v>0</v>
      </c>
      <c r="J30" s="10" t="s">
        <v>880</v>
      </c>
      <c r="K30" s="139">
        <f t="shared" si="7"/>
        <v>0</v>
      </c>
      <c r="L30" s="9"/>
      <c r="M30" s="9"/>
      <c r="N30" s="32">
        <f t="shared" si="9"/>
        <v>0</v>
      </c>
      <c r="O30" s="11"/>
      <c r="P30" s="29">
        <f t="shared" si="10"/>
        <v>0</v>
      </c>
      <c r="Q30" s="5"/>
      <c r="R30" s="9"/>
      <c r="S30" s="32">
        <f t="shared" si="2"/>
        <v>0</v>
      </c>
      <c r="T30" s="10"/>
      <c r="U30" s="29">
        <f t="shared" si="3"/>
        <v>0</v>
      </c>
      <c r="V30" s="9"/>
      <c r="W30" s="9"/>
      <c r="X30" s="32">
        <f t="shared" si="11"/>
        <v>0</v>
      </c>
      <c r="Y30" s="10"/>
      <c r="Z30" s="29">
        <f t="shared" si="12"/>
        <v>0</v>
      </c>
    </row>
    <row r="31" spans="1:26" ht="71.25" customHeight="1">
      <c r="A31" s="182" t="s">
        <v>40</v>
      </c>
      <c r="B31" s="462"/>
      <c r="C31" s="157" t="s">
        <v>424</v>
      </c>
      <c r="D31" s="157" t="s">
        <v>423</v>
      </c>
      <c r="E31" s="333" t="s">
        <v>378</v>
      </c>
      <c r="F31" s="90">
        <v>0.01</v>
      </c>
      <c r="G31" s="80">
        <v>0</v>
      </c>
      <c r="H31" s="81">
        <v>0</v>
      </c>
      <c r="I31" s="147">
        <f t="shared" si="8"/>
        <v>0</v>
      </c>
      <c r="J31" s="140" t="s">
        <v>928</v>
      </c>
      <c r="K31" s="139">
        <f t="shared" si="7"/>
        <v>0</v>
      </c>
      <c r="L31" s="80"/>
      <c r="M31" s="83"/>
      <c r="N31" s="32">
        <f t="shared" si="9"/>
        <v>0</v>
      </c>
      <c r="O31" s="91"/>
      <c r="P31" s="82">
        <f t="shared" si="10"/>
        <v>0</v>
      </c>
      <c r="Q31" s="83"/>
      <c r="R31" s="83"/>
      <c r="S31" s="32">
        <f t="shared" si="2"/>
        <v>0</v>
      </c>
      <c r="T31" s="91"/>
      <c r="U31" s="82">
        <f t="shared" si="3"/>
        <v>0</v>
      </c>
      <c r="V31" s="83"/>
      <c r="W31" s="83"/>
      <c r="X31" s="32">
        <f t="shared" si="11"/>
        <v>0</v>
      </c>
      <c r="Y31" s="91"/>
      <c r="Z31" s="82">
        <f>IFERROR(IF(F31="Según demanda",(V31+Q31+L31+G31)/(H31+M31+R31+W31),(V31+Q31+L31+G31)/F31),0)</f>
        <v>0</v>
      </c>
    </row>
    <row r="32" spans="1:26" ht="85.5" customHeight="1">
      <c r="A32" s="182" t="s">
        <v>40</v>
      </c>
      <c r="B32" s="462"/>
      <c r="C32" s="157" t="s">
        <v>425</v>
      </c>
      <c r="D32" s="157" t="s">
        <v>426</v>
      </c>
      <c r="E32" s="333" t="s">
        <v>378</v>
      </c>
      <c r="F32" s="93">
        <v>1</v>
      </c>
      <c r="G32" s="80">
        <v>0</v>
      </c>
      <c r="H32" s="81">
        <v>0</v>
      </c>
      <c r="I32" s="147">
        <f t="shared" si="8"/>
        <v>0</v>
      </c>
      <c r="J32" s="140" t="s">
        <v>929</v>
      </c>
      <c r="K32" s="139">
        <f t="shared" si="7"/>
        <v>0</v>
      </c>
      <c r="L32" s="80"/>
      <c r="M32" s="83"/>
      <c r="N32" s="32">
        <f t="shared" si="9"/>
        <v>0</v>
      </c>
      <c r="O32" s="91"/>
      <c r="P32" s="82">
        <f t="shared" si="10"/>
        <v>0</v>
      </c>
      <c r="Q32" s="83"/>
      <c r="R32" s="83"/>
      <c r="S32" s="32">
        <f t="shared" si="2"/>
        <v>0</v>
      </c>
      <c r="T32" s="91"/>
      <c r="U32" s="82">
        <f t="shared" si="3"/>
        <v>0</v>
      </c>
      <c r="V32" s="83"/>
      <c r="W32" s="83"/>
      <c r="X32" s="32">
        <f t="shared" si="11"/>
        <v>0</v>
      </c>
      <c r="Y32" s="91"/>
      <c r="Z32" s="82">
        <f>IFERROR(IF(F32="Según demanda",(V32+Q32+L32+G32)/(H32+M32+R32+W32),(V32+Q32+L32+G32)/F32),0)</f>
        <v>0</v>
      </c>
    </row>
    <row r="33" spans="1:26" ht="55.2" customHeight="1">
      <c r="A33" s="182" t="s">
        <v>40</v>
      </c>
      <c r="B33" s="462"/>
      <c r="C33" s="157" t="s">
        <v>427</v>
      </c>
      <c r="D33" s="157" t="s">
        <v>428</v>
      </c>
      <c r="E33" s="333" t="s">
        <v>378</v>
      </c>
      <c r="F33" s="92" t="s">
        <v>388</v>
      </c>
      <c r="G33" s="136">
        <v>4</v>
      </c>
      <c r="H33" s="81">
        <v>4</v>
      </c>
      <c r="I33" s="147">
        <f t="shared" si="8"/>
        <v>1</v>
      </c>
      <c r="J33" s="140"/>
      <c r="K33" s="139">
        <f t="shared" si="7"/>
        <v>0</v>
      </c>
      <c r="L33" s="80"/>
      <c r="M33" s="83"/>
      <c r="N33" s="32">
        <f t="shared" si="9"/>
        <v>0</v>
      </c>
      <c r="O33" s="91"/>
      <c r="P33" s="82">
        <f t="shared" si="10"/>
        <v>0</v>
      </c>
      <c r="Q33" s="83"/>
      <c r="R33" s="83"/>
      <c r="S33" s="32">
        <f t="shared" si="2"/>
        <v>0</v>
      </c>
      <c r="T33" s="91"/>
      <c r="U33" s="82">
        <f t="shared" si="3"/>
        <v>0</v>
      </c>
      <c r="V33" s="83"/>
      <c r="W33" s="83"/>
      <c r="X33" s="32">
        <f t="shared" si="11"/>
        <v>0</v>
      </c>
      <c r="Y33" s="91"/>
      <c r="Z33" s="82">
        <f>IFERROR(IF(F33="Según demanda",(V33+Q33+L33+G33)/(H33+M33+R33+W33),(V33+Q33+L33+G33)/F33),0)</f>
        <v>0</v>
      </c>
    </row>
    <row r="34" spans="1:26" ht="82.8">
      <c r="A34" s="182" t="s">
        <v>40</v>
      </c>
      <c r="B34" s="462"/>
      <c r="C34" s="157" t="s">
        <v>429</v>
      </c>
      <c r="D34" s="157" t="s">
        <v>430</v>
      </c>
      <c r="E34" s="318" t="s">
        <v>459</v>
      </c>
      <c r="F34" s="92" t="s">
        <v>388</v>
      </c>
      <c r="G34" s="136">
        <v>5</v>
      </c>
      <c r="H34" s="84">
        <v>5</v>
      </c>
      <c r="I34" s="147">
        <f t="shared" si="8"/>
        <v>1</v>
      </c>
      <c r="J34" s="140"/>
      <c r="K34" s="139">
        <f t="shared" si="7"/>
        <v>0</v>
      </c>
      <c r="L34" s="80"/>
      <c r="M34" s="83"/>
      <c r="N34" s="32">
        <f t="shared" si="9"/>
        <v>0</v>
      </c>
      <c r="O34" s="91"/>
      <c r="P34" s="82">
        <f t="shared" si="10"/>
        <v>0</v>
      </c>
      <c r="Q34" s="80"/>
      <c r="R34" s="83"/>
      <c r="S34" s="32">
        <f t="shared" si="2"/>
        <v>0</v>
      </c>
      <c r="T34" s="108"/>
      <c r="U34" s="82">
        <f t="shared" si="3"/>
        <v>0</v>
      </c>
      <c r="V34" s="83"/>
      <c r="W34" s="83"/>
      <c r="X34" s="32">
        <f t="shared" si="11"/>
        <v>0</v>
      </c>
      <c r="Y34" s="91"/>
      <c r="Z34" s="82">
        <f>IFERROR(IF(F34="Según demanda",(V34+Q34+L34+G34)/(H34+M34+R34+W34),(V34+Q34+L34+G34)/F34),0)</f>
        <v>0</v>
      </c>
    </row>
    <row r="35" spans="1:26" ht="71.25" customHeight="1">
      <c r="A35" s="182" t="s">
        <v>40</v>
      </c>
      <c r="B35" s="462"/>
      <c r="C35" s="157" t="s">
        <v>431</v>
      </c>
      <c r="D35" s="157" t="s">
        <v>432</v>
      </c>
      <c r="E35" s="318" t="s">
        <v>460</v>
      </c>
      <c r="F35" s="92" t="s">
        <v>388</v>
      </c>
      <c r="G35" s="136">
        <v>0</v>
      </c>
      <c r="H35" s="84">
        <v>0</v>
      </c>
      <c r="I35" s="147">
        <f t="shared" si="8"/>
        <v>0</v>
      </c>
      <c r="J35" s="85" t="s">
        <v>930</v>
      </c>
      <c r="K35" s="139">
        <f t="shared" si="7"/>
        <v>0</v>
      </c>
      <c r="L35" s="83"/>
      <c r="M35" s="83"/>
      <c r="N35" s="32">
        <f t="shared" si="9"/>
        <v>0</v>
      </c>
      <c r="O35" s="85"/>
      <c r="P35" s="82">
        <f t="shared" si="10"/>
        <v>0</v>
      </c>
      <c r="Q35" s="83"/>
      <c r="R35" s="83"/>
      <c r="S35" s="32">
        <f t="shared" si="2"/>
        <v>0</v>
      </c>
      <c r="T35" s="113"/>
      <c r="U35" s="82">
        <f t="shared" si="3"/>
        <v>0</v>
      </c>
      <c r="V35" s="83"/>
      <c r="W35" s="83"/>
      <c r="X35" s="32">
        <f t="shared" si="11"/>
        <v>0</v>
      </c>
      <c r="Y35" s="85"/>
      <c r="Z35" s="82">
        <f t="shared" ref="Z35:Z40" si="13">IFERROR(IF(F35="Según demanda",(V35+Q35+L35+G35)/(H35+M35+R35+W35),(V35+Q35+L35+G35)/F35),0)</f>
        <v>0</v>
      </c>
    </row>
    <row r="36" spans="1:26" ht="43.2">
      <c r="A36" s="182" t="s">
        <v>40</v>
      </c>
      <c r="B36" s="463"/>
      <c r="C36" s="74" t="s">
        <v>433</v>
      </c>
      <c r="D36" s="74" t="s">
        <v>434</v>
      </c>
      <c r="E36" s="74" t="s">
        <v>461</v>
      </c>
      <c r="F36" s="93">
        <v>4</v>
      </c>
      <c r="G36" s="136">
        <v>1</v>
      </c>
      <c r="H36" s="81">
        <v>4</v>
      </c>
      <c r="I36" s="147">
        <f t="shared" si="8"/>
        <v>0.25</v>
      </c>
      <c r="J36" s="86"/>
      <c r="K36" s="139">
        <f t="shared" si="7"/>
        <v>0.25</v>
      </c>
      <c r="L36" s="83"/>
      <c r="M36" s="83"/>
      <c r="N36" s="32">
        <f t="shared" si="9"/>
        <v>0</v>
      </c>
      <c r="O36" s="108"/>
      <c r="P36" s="82">
        <f t="shared" si="10"/>
        <v>0.25</v>
      </c>
      <c r="Q36" s="83"/>
      <c r="R36" s="83"/>
      <c r="S36" s="32">
        <f t="shared" si="2"/>
        <v>0</v>
      </c>
      <c r="T36" s="86"/>
      <c r="U36" s="82">
        <f t="shared" si="3"/>
        <v>0.25</v>
      </c>
      <c r="V36" s="83"/>
      <c r="W36" s="83"/>
      <c r="X36" s="32">
        <f t="shared" si="11"/>
        <v>0</v>
      </c>
      <c r="Y36" s="127"/>
      <c r="Z36" s="82">
        <f t="shared" si="13"/>
        <v>0.25</v>
      </c>
    </row>
    <row r="37" spans="1:26" ht="69">
      <c r="A37" s="182" t="s">
        <v>40</v>
      </c>
      <c r="B37" s="538" t="s">
        <v>435</v>
      </c>
      <c r="C37" s="155" t="s">
        <v>436</v>
      </c>
      <c r="D37" s="158" t="s">
        <v>437</v>
      </c>
      <c r="E37" s="318" t="s">
        <v>931</v>
      </c>
      <c r="F37" s="93">
        <v>1</v>
      </c>
      <c r="G37" s="87">
        <v>0</v>
      </c>
      <c r="H37" s="84">
        <v>0</v>
      </c>
      <c r="I37" s="147">
        <f t="shared" si="8"/>
        <v>0</v>
      </c>
      <c r="J37" s="140"/>
      <c r="K37" s="139">
        <f t="shared" si="7"/>
        <v>0</v>
      </c>
      <c r="L37" s="123"/>
      <c r="M37" s="87"/>
      <c r="N37" s="32">
        <f t="shared" si="9"/>
        <v>0</v>
      </c>
      <c r="O37" s="109"/>
      <c r="P37" s="82">
        <f t="shared" si="10"/>
        <v>0</v>
      </c>
      <c r="Q37" s="114"/>
      <c r="R37" s="114"/>
      <c r="S37" s="32">
        <f t="shared" si="2"/>
        <v>0</v>
      </c>
      <c r="T37" s="115"/>
      <c r="U37" s="82">
        <f t="shared" si="3"/>
        <v>0</v>
      </c>
      <c r="V37" s="124"/>
      <c r="W37" s="33"/>
      <c r="X37" s="32">
        <f t="shared" si="11"/>
        <v>0</v>
      </c>
      <c r="Y37" s="109"/>
      <c r="Z37" s="82">
        <f t="shared" si="13"/>
        <v>0</v>
      </c>
    </row>
    <row r="38" spans="1:26" ht="55.2">
      <c r="A38" s="182" t="s">
        <v>40</v>
      </c>
      <c r="B38" s="538"/>
      <c r="C38" s="156" t="s">
        <v>438</v>
      </c>
      <c r="D38" s="158" t="s">
        <v>439</v>
      </c>
      <c r="E38" s="318" t="s">
        <v>378</v>
      </c>
      <c r="F38" s="93">
        <v>1</v>
      </c>
      <c r="G38" s="87">
        <v>0</v>
      </c>
      <c r="H38" s="84">
        <v>0</v>
      </c>
      <c r="I38" s="147">
        <f t="shared" si="8"/>
        <v>0</v>
      </c>
      <c r="J38" s="88" t="s">
        <v>932</v>
      </c>
      <c r="K38" s="139">
        <f t="shared" si="7"/>
        <v>0</v>
      </c>
      <c r="L38" s="123"/>
      <c r="M38" s="87"/>
      <c r="N38" s="32">
        <f t="shared" si="9"/>
        <v>0</v>
      </c>
      <c r="O38" s="88"/>
      <c r="P38" s="82">
        <f t="shared" si="10"/>
        <v>0</v>
      </c>
      <c r="Q38" s="111"/>
      <c r="R38" s="87"/>
      <c r="S38" s="116">
        <f t="shared" si="2"/>
        <v>0</v>
      </c>
      <c r="T38" s="115"/>
      <c r="U38" s="117">
        <f t="shared" si="3"/>
        <v>0</v>
      </c>
      <c r="V38" s="93"/>
      <c r="W38" s="118"/>
      <c r="X38" s="32">
        <f t="shared" si="11"/>
        <v>0</v>
      </c>
      <c r="Y38" s="115"/>
      <c r="Z38" s="128">
        <f t="shared" si="13"/>
        <v>0</v>
      </c>
    </row>
    <row r="39" spans="1:26" ht="41.4">
      <c r="A39" s="182" t="s">
        <v>40</v>
      </c>
      <c r="B39" s="538"/>
      <c r="C39" s="156" t="s">
        <v>440</v>
      </c>
      <c r="D39" s="158" t="s">
        <v>441</v>
      </c>
      <c r="E39" s="158" t="s">
        <v>378</v>
      </c>
      <c r="F39" s="153">
        <v>1</v>
      </c>
      <c r="G39" s="87">
        <v>0</v>
      </c>
      <c r="H39" s="84">
        <v>0</v>
      </c>
      <c r="I39" s="147">
        <f t="shared" si="8"/>
        <v>0</v>
      </c>
      <c r="J39" s="140" t="s">
        <v>933</v>
      </c>
      <c r="K39" s="139">
        <f t="shared" si="7"/>
        <v>0</v>
      </c>
      <c r="L39" s="123"/>
      <c r="M39" s="87"/>
      <c r="N39" s="32">
        <f t="shared" si="9"/>
        <v>0</v>
      </c>
      <c r="O39" s="91"/>
      <c r="P39" s="82">
        <f t="shared" si="10"/>
        <v>0</v>
      </c>
      <c r="Q39" s="93"/>
      <c r="R39" s="118"/>
      <c r="S39" s="32">
        <f t="shared" si="2"/>
        <v>0</v>
      </c>
      <c r="T39" s="88"/>
      <c r="U39" s="82">
        <f t="shared" si="3"/>
        <v>0</v>
      </c>
      <c r="V39" s="93"/>
      <c r="W39" s="118"/>
      <c r="X39" s="32">
        <f t="shared" si="11"/>
        <v>0</v>
      </c>
      <c r="Y39" s="129"/>
      <c r="Z39" s="82">
        <f t="shared" si="13"/>
        <v>0</v>
      </c>
    </row>
    <row r="40" spans="1:26" ht="41.4">
      <c r="A40" s="182" t="s">
        <v>40</v>
      </c>
      <c r="B40" s="538"/>
      <c r="C40" s="156" t="s">
        <v>442</v>
      </c>
      <c r="D40" s="158" t="s">
        <v>443</v>
      </c>
      <c r="E40" s="158" t="s">
        <v>378</v>
      </c>
      <c r="F40" s="151" t="s">
        <v>388</v>
      </c>
      <c r="G40" s="87">
        <v>1148</v>
      </c>
      <c r="H40" s="84">
        <v>1148</v>
      </c>
      <c r="I40" s="147">
        <f t="shared" si="8"/>
        <v>1</v>
      </c>
      <c r="J40" s="115"/>
      <c r="K40" s="139">
        <f t="shared" si="7"/>
        <v>0</v>
      </c>
      <c r="L40" s="206"/>
      <c r="M40" s="87"/>
      <c r="N40" s="32">
        <f t="shared" si="9"/>
        <v>0</v>
      </c>
      <c r="O40" s="115"/>
      <c r="P40" s="82">
        <f t="shared" si="10"/>
        <v>0</v>
      </c>
      <c r="Q40" s="111"/>
      <c r="R40" s="87"/>
      <c r="S40" s="32">
        <f t="shared" si="2"/>
        <v>0</v>
      </c>
      <c r="T40" s="115"/>
      <c r="U40" s="82">
        <f t="shared" si="3"/>
        <v>0</v>
      </c>
      <c r="V40" s="93"/>
      <c r="W40" s="118"/>
      <c r="X40" s="32">
        <f t="shared" si="11"/>
        <v>0</v>
      </c>
      <c r="Y40" s="130"/>
      <c r="Z40" s="82">
        <f t="shared" si="13"/>
        <v>0</v>
      </c>
    </row>
    <row r="41" spans="1:26" ht="27.6">
      <c r="A41" s="182" t="s">
        <v>40</v>
      </c>
      <c r="B41" s="538"/>
      <c r="C41" s="156" t="s">
        <v>444</v>
      </c>
      <c r="D41" s="158" t="s">
        <v>445</v>
      </c>
      <c r="E41" s="158" t="s">
        <v>378</v>
      </c>
      <c r="F41" s="140" t="s">
        <v>388</v>
      </c>
      <c r="G41" s="80">
        <v>28</v>
      </c>
      <c r="H41" s="81">
        <v>28</v>
      </c>
      <c r="I41" s="147">
        <f t="shared" si="8"/>
        <v>1</v>
      </c>
      <c r="J41" s="140"/>
      <c r="K41" s="139">
        <f t="shared" si="7"/>
        <v>0</v>
      </c>
      <c r="L41" s="110"/>
      <c r="M41" s="83"/>
      <c r="N41" s="32">
        <f t="shared" si="9"/>
        <v>0</v>
      </c>
      <c r="O41" s="91"/>
      <c r="P41" s="82">
        <f t="shared" si="10"/>
        <v>0</v>
      </c>
      <c r="Q41" s="83"/>
      <c r="R41" s="83"/>
      <c r="S41" s="32">
        <f t="shared" si="2"/>
        <v>0</v>
      </c>
      <c r="T41" s="91"/>
      <c r="U41" s="82">
        <f t="shared" si="3"/>
        <v>0</v>
      </c>
      <c r="V41" s="9"/>
      <c r="W41" s="9"/>
      <c r="X41" s="32">
        <f t="shared" si="11"/>
        <v>0</v>
      </c>
      <c r="Y41" s="5"/>
      <c r="Z41" s="29">
        <f>IFERROR(IF(F41="Según demanda",(V41+Q41+L41+G41)/(H41+M41+R41+W41),(V41+Q41+L41+G41)/F41),0)</f>
        <v>0</v>
      </c>
    </row>
    <row r="42" spans="1:26" ht="55.2">
      <c r="A42" s="182" t="s">
        <v>40</v>
      </c>
      <c r="B42" s="538"/>
      <c r="C42" s="156" t="s">
        <v>446</v>
      </c>
      <c r="D42" s="158" t="s">
        <v>447</v>
      </c>
      <c r="E42" s="158" t="s">
        <v>378</v>
      </c>
      <c r="F42" s="140"/>
      <c r="G42" s="80">
        <v>0</v>
      </c>
      <c r="H42" s="81">
        <v>0</v>
      </c>
      <c r="I42" s="147">
        <f t="shared" si="8"/>
        <v>0</v>
      </c>
      <c r="J42" s="140"/>
      <c r="K42" s="139">
        <f t="shared" si="7"/>
        <v>0</v>
      </c>
      <c r="L42" s="110"/>
      <c r="M42" s="83"/>
      <c r="N42" s="32">
        <f t="shared" si="9"/>
        <v>0</v>
      </c>
      <c r="O42" s="91"/>
      <c r="P42" s="82">
        <f t="shared" si="10"/>
        <v>0</v>
      </c>
      <c r="Q42" s="83"/>
      <c r="R42" s="83"/>
      <c r="S42" s="32">
        <f t="shared" si="2"/>
        <v>0</v>
      </c>
      <c r="T42" s="91"/>
      <c r="U42" s="82">
        <f t="shared" si="3"/>
        <v>0</v>
      </c>
      <c r="V42" s="9"/>
      <c r="W42" s="9"/>
      <c r="X42" s="32">
        <f t="shared" si="11"/>
        <v>0</v>
      </c>
      <c r="Y42" s="5"/>
      <c r="Z42" s="29">
        <f>IFERROR(IF(F42="Según demanda",(V42+Q42+L42+G42)/(H42+M42+R42+W42),(V42+Q42+L42+G42)/F42),0)</f>
        <v>0</v>
      </c>
    </row>
    <row r="43" spans="1:26" ht="55.2">
      <c r="A43" s="182" t="s">
        <v>40</v>
      </c>
      <c r="B43" s="538"/>
      <c r="C43" s="156" t="s">
        <v>448</v>
      </c>
      <c r="D43" s="158" t="s">
        <v>449</v>
      </c>
      <c r="E43" s="318" t="s">
        <v>462</v>
      </c>
      <c r="F43" s="140"/>
      <c r="G43" s="136">
        <v>4</v>
      </c>
      <c r="H43" s="81">
        <v>4</v>
      </c>
      <c r="I43" s="147">
        <f t="shared" si="8"/>
        <v>1</v>
      </c>
      <c r="J43" s="140"/>
      <c r="K43" s="139">
        <f t="shared" si="7"/>
        <v>0</v>
      </c>
      <c r="L43" s="110"/>
      <c r="M43" s="83"/>
      <c r="N43" s="32">
        <f t="shared" si="9"/>
        <v>0</v>
      </c>
      <c r="O43" s="91"/>
      <c r="P43" s="82">
        <f t="shared" si="10"/>
        <v>0</v>
      </c>
      <c r="Q43" s="83"/>
      <c r="R43" s="83"/>
      <c r="S43" s="32">
        <f t="shared" si="2"/>
        <v>0</v>
      </c>
      <c r="T43" s="91"/>
      <c r="U43" s="82">
        <f t="shared" si="3"/>
        <v>0</v>
      </c>
      <c r="V43" s="9"/>
      <c r="W43" s="9"/>
      <c r="X43" s="32">
        <f t="shared" si="11"/>
        <v>0</v>
      </c>
      <c r="Y43" s="35"/>
      <c r="Z43" s="29">
        <f>IFERROR(IF(F43="Según demanda",(V43+Q43+L43+G43)/(H43+M43+R43+W43),(V43+Q43+L43+G43)/F43),0)</f>
        <v>0</v>
      </c>
    </row>
    <row r="44" spans="1:26" ht="27.6">
      <c r="A44" s="182" t="s">
        <v>40</v>
      </c>
      <c r="B44" s="538"/>
      <c r="C44" s="156" t="s">
        <v>450</v>
      </c>
      <c r="D44" s="158" t="s">
        <v>451</v>
      </c>
      <c r="E44" s="158" t="s">
        <v>378</v>
      </c>
      <c r="F44" s="140"/>
      <c r="G44" s="136">
        <v>1</v>
      </c>
      <c r="H44" s="84">
        <v>1</v>
      </c>
      <c r="I44" s="147">
        <f t="shared" si="8"/>
        <v>1</v>
      </c>
      <c r="J44" s="140"/>
      <c r="K44" s="139">
        <f t="shared" si="7"/>
        <v>0</v>
      </c>
      <c r="L44" s="110"/>
      <c r="M44" s="83"/>
      <c r="N44" s="32">
        <f t="shared" si="9"/>
        <v>0</v>
      </c>
      <c r="O44" s="91"/>
      <c r="P44" s="82">
        <f t="shared" si="10"/>
        <v>0</v>
      </c>
      <c r="Q44" s="80"/>
      <c r="R44" s="83"/>
      <c r="S44" s="32">
        <f t="shared" si="2"/>
        <v>0</v>
      </c>
      <c r="T44" s="108"/>
      <c r="U44" s="82">
        <f t="shared" si="3"/>
        <v>0</v>
      </c>
      <c r="V44" s="9"/>
      <c r="W44" s="72"/>
      <c r="X44" s="32">
        <f t="shared" si="11"/>
        <v>0</v>
      </c>
      <c r="Y44" s="35"/>
      <c r="Z44" s="29">
        <f t="shared" ref="Z44" si="14">IFERROR(IF(F44="Según demanda",(V44+Q44+L44+G44)/(H44+M44+R44+W44),(V44+Q44+L44+G44)/F44),0)</f>
        <v>0</v>
      </c>
    </row>
    <row r="45" spans="1:26" ht="151.80000000000001" customHeight="1">
      <c r="A45" s="619" t="s">
        <v>37</v>
      </c>
      <c r="B45" s="338" t="s">
        <v>463</v>
      </c>
      <c r="C45" s="338" t="s">
        <v>464</v>
      </c>
      <c r="D45" s="333" t="s">
        <v>475</v>
      </c>
      <c r="E45" s="333" t="s">
        <v>482</v>
      </c>
      <c r="F45" s="284">
        <v>6</v>
      </c>
      <c r="G45" s="253">
        <v>2</v>
      </c>
      <c r="H45" s="286">
        <v>2</v>
      </c>
      <c r="I45" s="241">
        <f t="shared" si="8"/>
        <v>1</v>
      </c>
      <c r="J45" s="256" t="s">
        <v>943</v>
      </c>
      <c r="K45" s="139">
        <f t="shared" si="7"/>
        <v>0.33333333333333331</v>
      </c>
      <c r="L45" s="285"/>
      <c r="M45" s="253"/>
      <c r="N45" s="241">
        <f t="shared" si="9"/>
        <v>0</v>
      </c>
      <c r="O45" s="287"/>
      <c r="P45" s="139">
        <f t="shared" si="10"/>
        <v>0.33333333333333331</v>
      </c>
      <c r="Q45" s="285"/>
      <c r="R45" s="253"/>
      <c r="S45" s="241">
        <f t="shared" si="2"/>
        <v>0</v>
      </c>
      <c r="T45" s="287"/>
      <c r="U45" s="139">
        <f t="shared" si="3"/>
        <v>0.33333333333333331</v>
      </c>
      <c r="V45" s="253"/>
      <c r="W45" s="253"/>
      <c r="X45" s="241">
        <f t="shared" si="11"/>
        <v>0</v>
      </c>
      <c r="Y45" s="287"/>
      <c r="Z45" s="139">
        <f>IFERROR(IF(F45="Según demanda",(V45+Q45+L45+G45)/(H45+M45+R45+W45),(V45+Q45+L45+G45)/F45),0)</f>
        <v>0.33333333333333331</v>
      </c>
    </row>
    <row r="46" spans="1:26" ht="193.2" customHeight="1">
      <c r="A46" s="620"/>
      <c r="B46" s="96" t="s">
        <v>465</v>
      </c>
      <c r="C46" s="338" t="s">
        <v>466</v>
      </c>
      <c r="D46" s="333" t="s">
        <v>476</v>
      </c>
      <c r="E46" s="333" t="s">
        <v>483</v>
      </c>
      <c r="F46" s="284" t="s">
        <v>885</v>
      </c>
      <c r="G46" s="253">
        <v>13</v>
      </c>
      <c r="H46" s="286">
        <v>13</v>
      </c>
      <c r="I46" s="241">
        <f t="shared" si="8"/>
        <v>1</v>
      </c>
      <c r="J46" s="287" t="s">
        <v>944</v>
      </c>
      <c r="K46" s="139">
        <f t="shared" si="7"/>
        <v>1</v>
      </c>
      <c r="L46" s="285"/>
      <c r="M46" s="253"/>
      <c r="N46" s="241">
        <f t="shared" si="9"/>
        <v>0</v>
      </c>
      <c r="O46" s="287"/>
      <c r="P46" s="139">
        <f t="shared" si="10"/>
        <v>1</v>
      </c>
      <c r="Q46" s="253"/>
      <c r="R46" s="253"/>
      <c r="S46" s="241">
        <f t="shared" si="2"/>
        <v>0</v>
      </c>
      <c r="T46" s="287"/>
      <c r="U46" s="139">
        <f t="shared" si="3"/>
        <v>1</v>
      </c>
      <c r="V46" s="253"/>
      <c r="W46" s="253"/>
      <c r="X46" s="241">
        <f t="shared" si="11"/>
        <v>0</v>
      </c>
      <c r="Y46" s="287"/>
      <c r="Z46" s="139">
        <f>IFERROR(IF(F46="Según demanda",(V46+Q46+L46+G46)/(H46+M46+R46+W46),(V46+Q46+L46+G46)/F46),0)</f>
        <v>1</v>
      </c>
    </row>
    <row r="47" spans="1:26" ht="124.2" customHeight="1">
      <c r="A47" s="620"/>
      <c r="B47" s="338" t="s">
        <v>467</v>
      </c>
      <c r="C47" s="338" t="s">
        <v>468</v>
      </c>
      <c r="D47" s="333" t="s">
        <v>477</v>
      </c>
      <c r="E47" s="333" t="s">
        <v>484</v>
      </c>
      <c r="F47" s="284" t="s">
        <v>885</v>
      </c>
      <c r="G47" s="253">
        <v>354</v>
      </c>
      <c r="H47" s="286">
        <v>354</v>
      </c>
      <c r="I47" s="241">
        <f t="shared" si="8"/>
        <v>1</v>
      </c>
      <c r="J47" s="287" t="s">
        <v>945</v>
      </c>
      <c r="K47" s="139">
        <f t="shared" si="7"/>
        <v>1</v>
      </c>
      <c r="L47" s="285"/>
      <c r="M47" s="253"/>
      <c r="N47" s="241">
        <f t="shared" si="9"/>
        <v>0</v>
      </c>
      <c r="O47" s="287"/>
      <c r="P47" s="139">
        <f t="shared" si="10"/>
        <v>1</v>
      </c>
      <c r="Q47" s="253"/>
      <c r="R47" s="253"/>
      <c r="S47" s="241">
        <f t="shared" si="2"/>
        <v>0</v>
      </c>
      <c r="T47" s="287"/>
      <c r="U47" s="139">
        <f t="shared" si="3"/>
        <v>1</v>
      </c>
      <c r="V47" s="253"/>
      <c r="W47" s="253"/>
      <c r="X47" s="241">
        <f t="shared" si="11"/>
        <v>0</v>
      </c>
      <c r="Y47" s="287"/>
      <c r="Z47" s="139">
        <f>IFERROR(IF(F47="Según demanda",(V47+Q47+L47+G47)/(H47+M47+R47+W47),(V47+Q47+L47+G47)/F47),0)</f>
        <v>1</v>
      </c>
    </row>
    <row r="48" spans="1:26" ht="119.4" customHeight="1">
      <c r="A48" s="620"/>
      <c r="B48" s="621" t="s">
        <v>469</v>
      </c>
      <c r="C48" s="338" t="s">
        <v>470</v>
      </c>
      <c r="D48" s="333" t="s">
        <v>478</v>
      </c>
      <c r="E48" s="333" t="s">
        <v>485</v>
      </c>
      <c r="F48" s="284" t="s">
        <v>885</v>
      </c>
      <c r="G48" s="253">
        <v>30</v>
      </c>
      <c r="H48" s="84">
        <v>30</v>
      </c>
      <c r="I48" s="241">
        <f t="shared" si="8"/>
        <v>1</v>
      </c>
      <c r="J48" s="256"/>
      <c r="K48" s="139">
        <f t="shared" si="7"/>
        <v>1</v>
      </c>
      <c r="L48" s="285"/>
      <c r="M48" s="253"/>
      <c r="N48" s="241">
        <f t="shared" si="9"/>
        <v>0</v>
      </c>
      <c r="O48" s="287"/>
      <c r="P48" s="139">
        <f t="shared" si="10"/>
        <v>1</v>
      </c>
      <c r="Q48" s="285"/>
      <c r="R48" s="253"/>
      <c r="S48" s="241">
        <f t="shared" si="2"/>
        <v>0</v>
      </c>
      <c r="T48" s="289"/>
      <c r="U48" s="139">
        <f t="shared" si="3"/>
        <v>1</v>
      </c>
      <c r="V48" s="253"/>
      <c r="W48" s="253"/>
      <c r="X48" s="241">
        <f t="shared" si="11"/>
        <v>0</v>
      </c>
      <c r="Y48" s="287"/>
      <c r="Z48" s="139">
        <f>IFERROR(IF(F48="Según demanda",(V48+Q48+L48+G48)/(H48+M48+R48+W48),(V48+Q48+L48+G48)/F48),0)</f>
        <v>1</v>
      </c>
    </row>
    <row r="49" spans="1:26" ht="92.4" customHeight="1">
      <c r="A49" s="620"/>
      <c r="B49" s="621"/>
      <c r="C49" s="338" t="s">
        <v>471</v>
      </c>
      <c r="D49" s="333" t="s">
        <v>479</v>
      </c>
      <c r="E49" s="333" t="s">
        <v>486</v>
      </c>
      <c r="F49" s="284">
        <v>1</v>
      </c>
      <c r="G49" s="253">
        <v>0</v>
      </c>
      <c r="H49" s="84">
        <v>0</v>
      </c>
      <c r="I49" s="241">
        <f t="shared" si="8"/>
        <v>0</v>
      </c>
      <c r="J49" s="290"/>
      <c r="K49" s="139">
        <f t="shared" si="7"/>
        <v>0</v>
      </c>
      <c r="L49" s="253"/>
      <c r="M49" s="253"/>
      <c r="N49" s="241">
        <f t="shared" si="9"/>
        <v>0</v>
      </c>
      <c r="O49" s="290"/>
      <c r="P49" s="139">
        <f t="shared" si="10"/>
        <v>0</v>
      </c>
      <c r="Q49" s="253"/>
      <c r="R49" s="253"/>
      <c r="S49" s="241">
        <f t="shared" si="2"/>
        <v>0</v>
      </c>
      <c r="T49" s="291"/>
      <c r="U49" s="139">
        <f t="shared" si="3"/>
        <v>0</v>
      </c>
      <c r="V49" s="253"/>
      <c r="W49" s="253"/>
      <c r="X49" s="241">
        <f t="shared" si="11"/>
        <v>0</v>
      </c>
      <c r="Y49" s="290"/>
      <c r="Z49" s="139">
        <f t="shared" ref="Z49:Z50" si="15">IFERROR(IF(F49="Según demanda",(V49+Q49+L49+G49)/(H49+M49+R49+W49),(V49+Q49+L49+G49)/F49),0)</f>
        <v>0</v>
      </c>
    </row>
    <row r="50" spans="1:26" ht="262.8" customHeight="1">
      <c r="A50" s="620"/>
      <c r="B50" s="621"/>
      <c r="C50" s="338" t="s">
        <v>472</v>
      </c>
      <c r="D50" s="333" t="s">
        <v>480</v>
      </c>
      <c r="E50" s="333" t="s">
        <v>487</v>
      </c>
      <c r="F50" s="284" t="s">
        <v>885</v>
      </c>
      <c r="G50" s="253">
        <v>185</v>
      </c>
      <c r="H50" s="286">
        <v>185</v>
      </c>
      <c r="I50" s="241">
        <f t="shared" si="8"/>
        <v>1</v>
      </c>
      <c r="J50" s="292"/>
      <c r="K50" s="139">
        <f t="shared" si="7"/>
        <v>1</v>
      </c>
      <c r="L50" s="285"/>
      <c r="M50" s="253"/>
      <c r="N50" s="241">
        <f t="shared" si="9"/>
        <v>0</v>
      </c>
      <c r="O50" s="292"/>
      <c r="P50" s="139">
        <f t="shared" si="10"/>
        <v>1</v>
      </c>
      <c r="Q50" s="285"/>
      <c r="R50" s="253"/>
      <c r="S50" s="241">
        <f t="shared" si="2"/>
        <v>0</v>
      </c>
      <c r="T50" s="292"/>
      <c r="U50" s="139">
        <f t="shared" si="3"/>
        <v>1</v>
      </c>
      <c r="V50" s="253"/>
      <c r="W50" s="253"/>
      <c r="X50" s="241">
        <f t="shared" si="11"/>
        <v>0</v>
      </c>
      <c r="Y50" s="293"/>
      <c r="Z50" s="139">
        <f t="shared" si="15"/>
        <v>1</v>
      </c>
    </row>
    <row r="51" spans="1:26" ht="140.4" customHeight="1">
      <c r="A51" s="620"/>
      <c r="B51" s="338" t="s">
        <v>473</v>
      </c>
      <c r="C51" s="338" t="s">
        <v>474</v>
      </c>
      <c r="D51" s="333" t="s">
        <v>481</v>
      </c>
      <c r="E51" s="333" t="s">
        <v>488</v>
      </c>
      <c r="F51" s="284" t="s">
        <v>885</v>
      </c>
      <c r="G51" s="253">
        <v>2</v>
      </c>
      <c r="H51" s="286">
        <v>2</v>
      </c>
      <c r="I51" s="241">
        <f t="shared" si="8"/>
        <v>1</v>
      </c>
      <c r="J51" s="341" t="s">
        <v>946</v>
      </c>
      <c r="K51" s="142">
        <f t="shared" si="7"/>
        <v>1</v>
      </c>
      <c r="L51" s="285"/>
      <c r="M51" s="253"/>
      <c r="N51" s="241"/>
      <c r="O51" s="341"/>
      <c r="P51" s="139"/>
      <c r="Q51" s="285"/>
      <c r="R51" s="253"/>
      <c r="S51" s="241"/>
      <c r="T51" s="292"/>
      <c r="U51" s="139"/>
      <c r="V51" s="253"/>
      <c r="W51" s="253"/>
      <c r="X51" s="241"/>
      <c r="Y51" s="342"/>
      <c r="Z51" s="139"/>
    </row>
    <row r="52" spans="1:26" ht="55.8" customHeight="1">
      <c r="A52" s="413" t="s">
        <v>952</v>
      </c>
      <c r="B52" s="414" t="s">
        <v>489</v>
      </c>
      <c r="C52" s="414" t="s">
        <v>490</v>
      </c>
      <c r="D52" s="414" t="s">
        <v>491</v>
      </c>
      <c r="E52" s="414" t="s">
        <v>577</v>
      </c>
      <c r="F52" s="405" t="s">
        <v>953</v>
      </c>
      <c r="G52" s="408"/>
      <c r="H52" s="409"/>
      <c r="I52" s="410">
        <v>0</v>
      </c>
      <c r="J52" s="416" t="s">
        <v>954</v>
      </c>
      <c r="K52" s="410">
        <v>0</v>
      </c>
      <c r="L52" s="220"/>
      <c r="M52" s="221"/>
      <c r="N52" s="222">
        <v>100</v>
      </c>
      <c r="O52" s="201"/>
      <c r="P52" s="223">
        <v>0.66</v>
      </c>
      <c r="Q52" s="203"/>
      <c r="R52" s="258"/>
      <c r="S52" s="202">
        <v>100</v>
      </c>
      <c r="T52" s="259"/>
      <c r="U52" s="223">
        <v>0.73</v>
      </c>
      <c r="V52" s="203">
        <v>7</v>
      </c>
      <c r="W52" s="260"/>
      <c r="X52" s="225"/>
      <c r="Y52" s="224"/>
      <c r="Z52" s="225"/>
    </row>
    <row r="53" spans="1:26" ht="36" customHeight="1">
      <c r="A53" s="417" t="s">
        <v>952</v>
      </c>
      <c r="B53" s="414" t="s">
        <v>492</v>
      </c>
      <c r="C53" s="414" t="s">
        <v>493</v>
      </c>
      <c r="D53" s="414" t="s">
        <v>494</v>
      </c>
      <c r="E53" s="414" t="s">
        <v>578</v>
      </c>
      <c r="F53" s="405">
        <v>2</v>
      </c>
      <c r="G53" s="406"/>
      <c r="H53" s="407"/>
      <c r="I53" s="411">
        <v>0</v>
      </c>
      <c r="J53" s="412" t="s">
        <v>955</v>
      </c>
      <c r="K53" s="415">
        <v>0</v>
      </c>
      <c r="L53" s="261"/>
      <c r="M53" s="262"/>
      <c r="N53" s="257">
        <v>0</v>
      </c>
      <c r="O53" s="259"/>
      <c r="P53" s="225"/>
      <c r="Q53" s="203"/>
      <c r="R53" s="258"/>
      <c r="S53" s="223">
        <v>1</v>
      </c>
      <c r="T53" s="205"/>
      <c r="U53" s="223">
        <v>1</v>
      </c>
      <c r="V53" s="224"/>
      <c r="W53" s="260"/>
      <c r="X53" s="225"/>
      <c r="Y53" s="224"/>
      <c r="Z53" s="225"/>
    </row>
    <row r="54" spans="1:26" ht="75" customHeight="1">
      <c r="A54" s="482" t="s">
        <v>66</v>
      </c>
      <c r="B54" s="485" t="s">
        <v>495</v>
      </c>
      <c r="C54" s="430" t="s">
        <v>496</v>
      </c>
      <c r="D54" s="431" t="s">
        <v>497</v>
      </c>
      <c r="E54" s="424" t="s">
        <v>579</v>
      </c>
      <c r="F54" s="424" t="s">
        <v>901</v>
      </c>
      <c r="G54" s="432">
        <v>1</v>
      </c>
      <c r="H54" s="433">
        <v>1</v>
      </c>
      <c r="I54" s="418">
        <v>1</v>
      </c>
      <c r="J54" s="421" t="s">
        <v>956</v>
      </c>
      <c r="K54" s="419">
        <v>1</v>
      </c>
      <c r="L54" s="98"/>
      <c r="M54" s="134"/>
      <c r="N54" s="241">
        <f t="shared" ref="N54:N56" si="16">IFERROR((L54/M54),0)</f>
        <v>0</v>
      </c>
      <c r="O54" s="278"/>
      <c r="P54" s="139">
        <v>1</v>
      </c>
      <c r="Q54" s="98"/>
      <c r="R54" s="134"/>
      <c r="S54" s="241">
        <f t="shared" ref="S54:S56" si="17">IFERROR((Q54/R54),0)</f>
        <v>0</v>
      </c>
      <c r="T54" s="278"/>
      <c r="U54" s="139">
        <v>1</v>
      </c>
      <c r="V54" s="316"/>
      <c r="W54" s="316"/>
      <c r="X54" s="317"/>
      <c r="Y54" s="75"/>
      <c r="Z54" s="146"/>
    </row>
    <row r="55" spans="1:26" ht="105" customHeight="1">
      <c r="A55" s="482"/>
      <c r="B55" s="485"/>
      <c r="C55" s="430" t="s">
        <v>498</v>
      </c>
      <c r="D55" s="431" t="s">
        <v>499</v>
      </c>
      <c r="E55" s="424" t="s">
        <v>580</v>
      </c>
      <c r="F55" s="424" t="s">
        <v>901</v>
      </c>
      <c r="G55" s="422">
        <v>1</v>
      </c>
      <c r="H55" s="428">
        <v>1</v>
      </c>
      <c r="I55" s="423">
        <v>1</v>
      </c>
      <c r="J55" s="421"/>
      <c r="K55" s="434">
        <v>1</v>
      </c>
      <c r="L55" s="209"/>
      <c r="M55" s="134"/>
      <c r="N55" s="265">
        <f t="shared" si="16"/>
        <v>0</v>
      </c>
      <c r="O55" s="278"/>
      <c r="P55" s="282">
        <v>1</v>
      </c>
      <c r="Q55" s="209"/>
      <c r="R55" s="134"/>
      <c r="S55" s="265">
        <f t="shared" si="17"/>
        <v>0</v>
      </c>
      <c r="T55" s="278"/>
      <c r="U55" s="282">
        <v>1</v>
      </c>
      <c r="V55" s="278"/>
      <c r="W55" s="210"/>
      <c r="X55" s="265"/>
      <c r="Y55" s="133"/>
      <c r="Z55" s="141"/>
    </row>
    <row r="56" spans="1:26" ht="60" customHeight="1">
      <c r="A56" s="482"/>
      <c r="B56" s="485"/>
      <c r="C56" s="484" t="s">
        <v>501</v>
      </c>
      <c r="D56" s="487" t="s">
        <v>502</v>
      </c>
      <c r="E56" s="480" t="s">
        <v>581</v>
      </c>
      <c r="F56" s="480" t="s">
        <v>901</v>
      </c>
      <c r="G56" s="476">
        <v>8</v>
      </c>
      <c r="H56" s="477">
        <v>8</v>
      </c>
      <c r="I56" s="478">
        <v>1</v>
      </c>
      <c r="J56" s="479" t="s">
        <v>957</v>
      </c>
      <c r="K56" s="489">
        <v>1</v>
      </c>
      <c r="L56" s="527"/>
      <c r="M56" s="528"/>
      <c r="N56" s="529">
        <f t="shared" si="16"/>
        <v>0</v>
      </c>
      <c r="O56" s="486"/>
      <c r="P56" s="489">
        <v>1</v>
      </c>
      <c r="Q56" s="527"/>
      <c r="R56" s="528"/>
      <c r="S56" s="529">
        <f t="shared" si="17"/>
        <v>0</v>
      </c>
      <c r="T56" s="486"/>
      <c r="U56" s="489">
        <v>1</v>
      </c>
      <c r="V56" s="521"/>
      <c r="W56" s="524"/>
      <c r="X56" s="518"/>
      <c r="Y56" s="521"/>
      <c r="Z56" s="515"/>
    </row>
    <row r="57" spans="1:26" ht="90" customHeight="1">
      <c r="A57" s="482" t="s">
        <v>66</v>
      </c>
      <c r="B57" s="483" t="s">
        <v>500</v>
      </c>
      <c r="C57" s="484"/>
      <c r="D57" s="487"/>
      <c r="E57" s="480"/>
      <c r="F57" s="480"/>
      <c r="G57" s="476"/>
      <c r="H57" s="477"/>
      <c r="I57" s="478"/>
      <c r="J57" s="479"/>
      <c r="K57" s="489"/>
      <c r="L57" s="527"/>
      <c r="M57" s="528"/>
      <c r="N57" s="529"/>
      <c r="O57" s="486"/>
      <c r="P57" s="489"/>
      <c r="Q57" s="527"/>
      <c r="R57" s="528"/>
      <c r="S57" s="529"/>
      <c r="T57" s="486"/>
      <c r="U57" s="489"/>
      <c r="V57" s="523"/>
      <c r="W57" s="526"/>
      <c r="X57" s="520"/>
      <c r="Y57" s="523"/>
      <c r="Z57" s="517"/>
    </row>
    <row r="58" spans="1:26">
      <c r="A58" s="482"/>
      <c r="B58" s="483"/>
      <c r="C58" s="484" t="s">
        <v>504</v>
      </c>
      <c r="D58" s="487" t="s">
        <v>505</v>
      </c>
      <c r="E58" s="480" t="s">
        <v>582</v>
      </c>
      <c r="F58" s="480" t="s">
        <v>901</v>
      </c>
      <c r="G58" s="476"/>
      <c r="H58" s="477"/>
      <c r="I58" s="478">
        <v>0</v>
      </c>
      <c r="J58" s="479" t="s">
        <v>958</v>
      </c>
      <c r="K58" s="489">
        <v>0</v>
      </c>
      <c r="L58" s="527"/>
      <c r="M58" s="528"/>
      <c r="N58" s="529">
        <f t="shared" ref="N58" si="18">IFERROR((L58/M58),0)</f>
        <v>0</v>
      </c>
      <c r="O58" s="486"/>
      <c r="P58" s="489">
        <f t="shared" ref="P58" si="19">IFERROR(IF(K58="Según demanda",L58/M58,L58/K58),0)</f>
        <v>0</v>
      </c>
      <c r="Q58" s="527"/>
      <c r="R58" s="528"/>
      <c r="S58" s="529">
        <f t="shared" ref="S58" si="20">IFERROR((Q58/R58),0)</f>
        <v>0</v>
      </c>
      <c r="T58" s="486"/>
      <c r="U58" s="489">
        <f t="shared" ref="U58" si="21">IFERROR(IF(P58="Según demanda",Q58/R58,Q58/P58),0)</f>
        <v>0</v>
      </c>
      <c r="V58" s="452"/>
      <c r="W58" s="530"/>
      <c r="X58" s="518"/>
      <c r="Y58" s="443"/>
      <c r="Z58" s="515"/>
    </row>
    <row r="59" spans="1:26" ht="14.4" customHeight="1">
      <c r="A59" s="482"/>
      <c r="B59" s="486" t="s">
        <v>503</v>
      </c>
      <c r="C59" s="484"/>
      <c r="D59" s="487"/>
      <c r="E59" s="480"/>
      <c r="F59" s="480"/>
      <c r="G59" s="476"/>
      <c r="H59" s="477"/>
      <c r="I59" s="478"/>
      <c r="J59" s="479"/>
      <c r="K59" s="489"/>
      <c r="L59" s="527"/>
      <c r="M59" s="528"/>
      <c r="N59" s="529"/>
      <c r="O59" s="486"/>
      <c r="P59" s="489"/>
      <c r="Q59" s="527"/>
      <c r="R59" s="528"/>
      <c r="S59" s="529"/>
      <c r="T59" s="486"/>
      <c r="U59" s="489"/>
      <c r="V59" s="454"/>
      <c r="W59" s="531"/>
      <c r="X59" s="520"/>
      <c r="Y59" s="445"/>
      <c r="Z59" s="517"/>
    </row>
    <row r="60" spans="1:26">
      <c r="A60" s="482"/>
      <c r="B60" s="486"/>
      <c r="C60" s="484" t="s">
        <v>507</v>
      </c>
      <c r="D60" s="487" t="s">
        <v>508</v>
      </c>
      <c r="E60" s="480" t="s">
        <v>583</v>
      </c>
      <c r="F60" s="480" t="s">
        <v>901</v>
      </c>
      <c r="G60" s="476">
        <v>2</v>
      </c>
      <c r="H60" s="477">
        <v>2</v>
      </c>
      <c r="I60" s="478">
        <v>1</v>
      </c>
      <c r="J60" s="479"/>
      <c r="K60" s="489">
        <v>1</v>
      </c>
      <c r="L60" s="527"/>
      <c r="M60" s="528"/>
      <c r="N60" s="529">
        <f t="shared" ref="N60" si="22">IFERROR((L60/M60),0)</f>
        <v>0</v>
      </c>
      <c r="O60" s="486"/>
      <c r="P60" s="489">
        <v>1</v>
      </c>
      <c r="Q60" s="527"/>
      <c r="R60" s="528"/>
      <c r="S60" s="529">
        <f t="shared" ref="S60" si="23">IFERROR((Q60/R60),0)</f>
        <v>0</v>
      </c>
      <c r="T60" s="486"/>
      <c r="U60" s="489">
        <v>1</v>
      </c>
      <c r="V60" s="521"/>
      <c r="W60" s="524"/>
      <c r="X60" s="518"/>
      <c r="Y60" s="521"/>
      <c r="Z60" s="515"/>
    </row>
    <row r="61" spans="1:26" ht="60.75" customHeight="1">
      <c r="A61" s="482"/>
      <c r="B61" s="485" t="s">
        <v>506</v>
      </c>
      <c r="C61" s="484"/>
      <c r="D61" s="487"/>
      <c r="E61" s="480"/>
      <c r="F61" s="480"/>
      <c r="G61" s="476"/>
      <c r="H61" s="477"/>
      <c r="I61" s="478"/>
      <c r="J61" s="479"/>
      <c r="K61" s="489"/>
      <c r="L61" s="527"/>
      <c r="M61" s="528"/>
      <c r="N61" s="529"/>
      <c r="O61" s="486"/>
      <c r="P61" s="489"/>
      <c r="Q61" s="527"/>
      <c r="R61" s="528"/>
      <c r="S61" s="529"/>
      <c r="T61" s="486"/>
      <c r="U61" s="489"/>
      <c r="V61" s="523"/>
      <c r="W61" s="526"/>
      <c r="X61" s="520"/>
      <c r="Y61" s="523"/>
      <c r="Z61" s="517"/>
    </row>
    <row r="62" spans="1:26">
      <c r="A62" s="482"/>
      <c r="B62" s="485"/>
      <c r="C62" s="484" t="s">
        <v>510</v>
      </c>
      <c r="D62" s="485" t="s">
        <v>511</v>
      </c>
      <c r="E62" s="480" t="s">
        <v>584</v>
      </c>
      <c r="F62" s="480" t="s">
        <v>901</v>
      </c>
      <c r="G62" s="476">
        <v>1</v>
      </c>
      <c r="H62" s="477">
        <v>1</v>
      </c>
      <c r="I62" s="478">
        <v>1</v>
      </c>
      <c r="J62" s="488" t="s">
        <v>959</v>
      </c>
      <c r="K62" s="489">
        <v>1</v>
      </c>
      <c r="L62" s="527"/>
      <c r="M62" s="528"/>
      <c r="N62" s="529">
        <f>IFERROR((L62/M62),0)</f>
        <v>0</v>
      </c>
      <c r="O62" s="488"/>
      <c r="P62" s="489">
        <f>IFERROR(IF(K62="Según demanda",L62/M62,L62/K62),0)</f>
        <v>0</v>
      </c>
      <c r="Q62" s="527"/>
      <c r="R62" s="528"/>
      <c r="S62" s="529">
        <f>IFERROR((Q62/R62),0)</f>
        <v>0</v>
      </c>
      <c r="T62" s="488"/>
      <c r="U62" s="489">
        <f>IFERROR(IF(P62="Según demanda",Q62/R62,Q62/P62),0)</f>
        <v>0</v>
      </c>
      <c r="V62" s="521"/>
      <c r="W62" s="524"/>
      <c r="X62" s="518"/>
      <c r="Y62" s="488"/>
      <c r="Z62" s="515"/>
    </row>
    <row r="63" spans="1:26" ht="14.4" customHeight="1">
      <c r="A63" s="482" t="s">
        <v>66</v>
      </c>
      <c r="B63" s="493" t="s">
        <v>509</v>
      </c>
      <c r="C63" s="484"/>
      <c r="D63" s="485"/>
      <c r="E63" s="480"/>
      <c r="F63" s="480"/>
      <c r="G63" s="476"/>
      <c r="H63" s="477"/>
      <c r="I63" s="478"/>
      <c r="J63" s="488"/>
      <c r="K63" s="489"/>
      <c r="L63" s="527"/>
      <c r="M63" s="528"/>
      <c r="N63" s="529"/>
      <c r="O63" s="488"/>
      <c r="P63" s="489"/>
      <c r="Q63" s="527"/>
      <c r="R63" s="528"/>
      <c r="S63" s="529"/>
      <c r="T63" s="488"/>
      <c r="U63" s="489"/>
      <c r="V63" s="522"/>
      <c r="W63" s="525"/>
      <c r="X63" s="519"/>
      <c r="Y63" s="488"/>
      <c r="Z63" s="516"/>
    </row>
    <row r="64" spans="1:26">
      <c r="A64" s="482"/>
      <c r="B64" s="493"/>
      <c r="C64" s="484"/>
      <c r="D64" s="485"/>
      <c r="E64" s="480"/>
      <c r="F64" s="480"/>
      <c r="G64" s="476"/>
      <c r="H64" s="477"/>
      <c r="I64" s="478"/>
      <c r="J64" s="488"/>
      <c r="K64" s="489"/>
      <c r="L64" s="527"/>
      <c r="M64" s="528"/>
      <c r="N64" s="529"/>
      <c r="O64" s="488"/>
      <c r="P64" s="489"/>
      <c r="Q64" s="527"/>
      <c r="R64" s="528"/>
      <c r="S64" s="529"/>
      <c r="T64" s="488"/>
      <c r="U64" s="489"/>
      <c r="V64" s="523"/>
      <c r="W64" s="526"/>
      <c r="X64" s="520"/>
      <c r="Y64" s="488"/>
      <c r="Z64" s="517"/>
    </row>
    <row r="65" spans="1:26" ht="179.4">
      <c r="A65" s="482"/>
      <c r="B65" s="493"/>
      <c r="C65" s="435" t="s">
        <v>513</v>
      </c>
      <c r="D65" s="487" t="s">
        <v>514</v>
      </c>
      <c r="E65" s="424" t="s">
        <v>585</v>
      </c>
      <c r="F65" s="424" t="s">
        <v>901</v>
      </c>
      <c r="G65" s="420">
        <v>1</v>
      </c>
      <c r="H65" s="426">
        <v>1</v>
      </c>
      <c r="I65" s="429">
        <v>1</v>
      </c>
      <c r="J65" s="436" t="s">
        <v>960</v>
      </c>
      <c r="K65" s="434">
        <v>1</v>
      </c>
      <c r="L65" s="300"/>
      <c r="M65" s="87"/>
      <c r="N65" s="277">
        <f t="shared" ref="N65:N75" si="24">IFERROR((L65/M65),0)</f>
        <v>0</v>
      </c>
      <c r="O65" s="281"/>
      <c r="P65" s="282">
        <f t="shared" ref="P65:P75" si="25">IFERROR(IF(K65="Según demanda",L65/M65,L65/K65),0)</f>
        <v>0</v>
      </c>
      <c r="Q65" s="300"/>
      <c r="R65" s="87"/>
      <c r="S65" s="277">
        <f t="shared" ref="S65:S75" si="26">IFERROR((Q65/R65),0)</f>
        <v>0</v>
      </c>
      <c r="T65" s="281"/>
      <c r="U65" s="282">
        <f t="shared" ref="U65:U75" si="27">IFERROR(IF(P65="Según demanda",Q65/R65,Q65/P65),0)</f>
        <v>0</v>
      </c>
      <c r="V65" s="149"/>
      <c r="W65" s="148"/>
      <c r="X65" s="265"/>
      <c r="Y65" s="210"/>
      <c r="Z65" s="141"/>
    </row>
    <row r="66" spans="1:26" ht="14.4" customHeight="1">
      <c r="A66" s="482"/>
      <c r="B66" s="483" t="s">
        <v>512</v>
      </c>
      <c r="C66" s="437" t="s">
        <v>515</v>
      </c>
      <c r="D66" s="487"/>
      <c r="E66" s="424" t="s">
        <v>586</v>
      </c>
      <c r="F66" s="424" t="s">
        <v>901</v>
      </c>
      <c r="G66" s="420">
        <v>1</v>
      </c>
      <c r="H66" s="426">
        <v>1</v>
      </c>
      <c r="I66" s="429">
        <v>1</v>
      </c>
      <c r="J66" s="436"/>
      <c r="K66" s="434">
        <v>1</v>
      </c>
      <c r="L66" s="300"/>
      <c r="M66" s="87"/>
      <c r="N66" s="277">
        <f t="shared" si="24"/>
        <v>0</v>
      </c>
      <c r="O66" s="281"/>
      <c r="P66" s="282">
        <f t="shared" si="25"/>
        <v>0</v>
      </c>
      <c r="Q66" s="300"/>
      <c r="R66" s="87"/>
      <c r="S66" s="277">
        <f t="shared" si="26"/>
        <v>0</v>
      </c>
      <c r="T66" s="281"/>
      <c r="U66" s="282">
        <f t="shared" si="27"/>
        <v>0</v>
      </c>
      <c r="V66" s="149"/>
      <c r="W66" s="148"/>
      <c r="X66" s="265"/>
      <c r="Y66" s="278"/>
      <c r="Z66" s="141"/>
    </row>
    <row r="67" spans="1:26" ht="41.4" customHeight="1">
      <c r="A67" s="482"/>
      <c r="B67" s="483"/>
      <c r="C67" s="435" t="s">
        <v>516</v>
      </c>
      <c r="D67" s="487"/>
      <c r="E67" s="424" t="s">
        <v>585</v>
      </c>
      <c r="F67" s="424" t="s">
        <v>901</v>
      </c>
      <c r="G67" s="420">
        <v>1</v>
      </c>
      <c r="H67" s="426">
        <v>1</v>
      </c>
      <c r="I67" s="429">
        <v>1</v>
      </c>
      <c r="J67" s="436"/>
      <c r="K67" s="434">
        <v>1</v>
      </c>
      <c r="L67" s="300"/>
      <c r="M67" s="87"/>
      <c r="N67" s="277">
        <f t="shared" si="24"/>
        <v>0</v>
      </c>
      <c r="O67" s="281"/>
      <c r="P67" s="282">
        <f t="shared" si="25"/>
        <v>0</v>
      </c>
      <c r="Q67" s="300"/>
      <c r="R67" s="87"/>
      <c r="S67" s="277">
        <f t="shared" si="26"/>
        <v>0</v>
      </c>
      <c r="T67" s="281"/>
      <c r="U67" s="282">
        <f t="shared" si="27"/>
        <v>0</v>
      </c>
      <c r="V67" s="149"/>
      <c r="W67" s="148"/>
      <c r="X67" s="265"/>
      <c r="Y67" s="210"/>
      <c r="Z67" s="141"/>
    </row>
    <row r="68" spans="1:26" ht="41.4" customHeight="1">
      <c r="A68" s="482"/>
      <c r="B68" s="483"/>
      <c r="C68" s="435" t="s">
        <v>518</v>
      </c>
      <c r="D68" s="487" t="s">
        <v>519</v>
      </c>
      <c r="E68" s="424" t="s">
        <v>961</v>
      </c>
      <c r="F68" s="424" t="s">
        <v>901</v>
      </c>
      <c r="G68" s="420">
        <v>1</v>
      </c>
      <c r="H68" s="426">
        <v>1</v>
      </c>
      <c r="I68" s="429">
        <v>1</v>
      </c>
      <c r="J68" s="438" t="s">
        <v>962</v>
      </c>
      <c r="K68" s="434">
        <v>1</v>
      </c>
      <c r="L68" s="300"/>
      <c r="M68" s="87"/>
      <c r="N68" s="277">
        <f t="shared" si="24"/>
        <v>0</v>
      </c>
      <c r="O68" s="280"/>
      <c r="P68" s="282">
        <f t="shared" si="25"/>
        <v>0</v>
      </c>
      <c r="Q68" s="300"/>
      <c r="R68" s="87"/>
      <c r="S68" s="277">
        <f t="shared" si="26"/>
        <v>0</v>
      </c>
      <c r="T68" s="280"/>
      <c r="U68" s="282">
        <f t="shared" si="27"/>
        <v>0</v>
      </c>
      <c r="V68" s="149"/>
      <c r="W68" s="148"/>
      <c r="X68" s="265"/>
      <c r="Y68" s="133"/>
      <c r="Z68" s="141"/>
    </row>
    <row r="69" spans="1:26" ht="14.4" customHeight="1">
      <c r="A69" s="482"/>
      <c r="B69" s="483" t="s">
        <v>517</v>
      </c>
      <c r="C69" s="439" t="s">
        <v>520</v>
      </c>
      <c r="D69" s="487"/>
      <c r="E69" s="424" t="s">
        <v>587</v>
      </c>
      <c r="F69" s="424" t="s">
        <v>901</v>
      </c>
      <c r="G69" s="420">
        <v>550</v>
      </c>
      <c r="H69" s="426">
        <v>815</v>
      </c>
      <c r="I69" s="429">
        <v>0.67484662576687116</v>
      </c>
      <c r="J69" s="424" t="s">
        <v>963</v>
      </c>
      <c r="K69" s="434">
        <v>0.67484662576687116</v>
      </c>
      <c r="L69" s="300"/>
      <c r="M69" s="87"/>
      <c r="N69" s="277">
        <f t="shared" si="24"/>
        <v>0</v>
      </c>
      <c r="O69" s="279"/>
      <c r="P69" s="282">
        <f t="shared" si="25"/>
        <v>0</v>
      </c>
      <c r="Q69" s="300"/>
      <c r="R69" s="87"/>
      <c r="S69" s="277">
        <f t="shared" si="26"/>
        <v>0</v>
      </c>
      <c r="T69" s="279"/>
      <c r="U69" s="282">
        <f t="shared" si="27"/>
        <v>0</v>
      </c>
      <c r="V69" s="149"/>
      <c r="W69" s="148"/>
      <c r="X69" s="265"/>
      <c r="Y69" s="278"/>
      <c r="Z69" s="141"/>
    </row>
    <row r="70" spans="1:26" ht="41.4">
      <c r="A70" s="482"/>
      <c r="B70" s="483"/>
      <c r="C70" s="439" t="s">
        <v>521</v>
      </c>
      <c r="D70" s="487"/>
      <c r="E70" s="424" t="s">
        <v>588</v>
      </c>
      <c r="F70" s="424" t="s">
        <v>901</v>
      </c>
      <c r="G70" s="420">
        <v>550</v>
      </c>
      <c r="H70" s="426">
        <v>815</v>
      </c>
      <c r="I70" s="429">
        <v>0.67484662576687116</v>
      </c>
      <c r="J70" s="424"/>
      <c r="K70" s="434">
        <v>0.67484662576687116</v>
      </c>
      <c r="L70" s="300"/>
      <c r="M70" s="87"/>
      <c r="N70" s="277">
        <f t="shared" si="24"/>
        <v>0</v>
      </c>
      <c r="O70" s="279"/>
      <c r="P70" s="282">
        <f t="shared" si="25"/>
        <v>0</v>
      </c>
      <c r="Q70" s="300"/>
      <c r="R70" s="87"/>
      <c r="S70" s="277">
        <f t="shared" si="26"/>
        <v>0</v>
      </c>
      <c r="T70" s="279"/>
      <c r="U70" s="282">
        <f t="shared" si="27"/>
        <v>0</v>
      </c>
      <c r="V70" s="149"/>
      <c r="W70" s="148"/>
      <c r="X70" s="265"/>
      <c r="Y70" s="133"/>
      <c r="Z70" s="141"/>
    </row>
    <row r="71" spans="1:26" ht="41.4" customHeight="1">
      <c r="A71" s="482"/>
      <c r="B71" s="483"/>
      <c r="C71" s="440" t="s">
        <v>523</v>
      </c>
      <c r="D71" s="485" t="s">
        <v>524</v>
      </c>
      <c r="E71" s="424" t="s">
        <v>589</v>
      </c>
      <c r="F71" s="424" t="s">
        <v>901</v>
      </c>
      <c r="G71" s="420">
        <v>1</v>
      </c>
      <c r="H71" s="426">
        <v>1</v>
      </c>
      <c r="I71" s="429">
        <v>1</v>
      </c>
      <c r="J71" s="424" t="s">
        <v>964</v>
      </c>
      <c r="K71" s="434">
        <v>1</v>
      </c>
      <c r="L71" s="300"/>
      <c r="M71" s="87"/>
      <c r="N71" s="277">
        <f t="shared" si="24"/>
        <v>0</v>
      </c>
      <c r="O71" s="279"/>
      <c r="P71" s="282">
        <f t="shared" si="25"/>
        <v>0</v>
      </c>
      <c r="Q71" s="300"/>
      <c r="R71" s="87"/>
      <c r="S71" s="277">
        <f t="shared" si="26"/>
        <v>0</v>
      </c>
      <c r="T71" s="279"/>
      <c r="U71" s="282">
        <f t="shared" si="27"/>
        <v>0</v>
      </c>
      <c r="V71" s="149"/>
      <c r="W71" s="148"/>
      <c r="X71" s="265"/>
      <c r="Y71" s="133"/>
      <c r="Z71" s="141"/>
    </row>
    <row r="72" spans="1:26" ht="41.4" customHeight="1">
      <c r="A72" s="482" t="s">
        <v>66</v>
      </c>
      <c r="B72" s="486" t="s">
        <v>522</v>
      </c>
      <c r="C72" s="440" t="s">
        <v>525</v>
      </c>
      <c r="D72" s="485"/>
      <c r="E72" s="424" t="s">
        <v>590</v>
      </c>
      <c r="F72" s="424" t="s">
        <v>901</v>
      </c>
      <c r="G72" s="420">
        <v>4</v>
      </c>
      <c r="H72" s="426">
        <v>4</v>
      </c>
      <c r="I72" s="429">
        <v>1</v>
      </c>
      <c r="J72" s="427"/>
      <c r="K72" s="434">
        <v>1</v>
      </c>
      <c r="L72" s="300"/>
      <c r="M72" s="87"/>
      <c r="N72" s="277">
        <f t="shared" si="24"/>
        <v>0</v>
      </c>
      <c r="O72" s="283"/>
      <c r="P72" s="282">
        <f t="shared" si="25"/>
        <v>0</v>
      </c>
      <c r="Q72" s="300"/>
      <c r="R72" s="87"/>
      <c r="S72" s="277">
        <f t="shared" si="26"/>
        <v>0</v>
      </c>
      <c r="T72" s="283"/>
      <c r="U72" s="282">
        <f t="shared" si="27"/>
        <v>0</v>
      </c>
      <c r="V72" s="149"/>
      <c r="W72" s="148"/>
      <c r="X72" s="265"/>
      <c r="Y72" s="133"/>
      <c r="Z72" s="141"/>
    </row>
    <row r="73" spans="1:26" ht="82.8" customHeight="1">
      <c r="A73" s="482"/>
      <c r="B73" s="486"/>
      <c r="C73" s="440" t="s">
        <v>526</v>
      </c>
      <c r="D73" s="485"/>
      <c r="E73" s="424" t="s">
        <v>591</v>
      </c>
      <c r="F73" s="424" t="s">
        <v>901</v>
      </c>
      <c r="G73" s="420">
        <v>1</v>
      </c>
      <c r="H73" s="426">
        <v>1</v>
      </c>
      <c r="I73" s="429">
        <v>1</v>
      </c>
      <c r="J73" s="421" t="s">
        <v>965</v>
      </c>
      <c r="K73" s="434">
        <v>1</v>
      </c>
      <c r="L73" s="300"/>
      <c r="M73" s="87"/>
      <c r="N73" s="277">
        <f t="shared" si="24"/>
        <v>0</v>
      </c>
      <c r="O73" s="278"/>
      <c r="P73" s="282">
        <f t="shared" si="25"/>
        <v>0</v>
      </c>
      <c r="Q73" s="300"/>
      <c r="R73" s="87"/>
      <c r="S73" s="277">
        <f t="shared" si="26"/>
        <v>0</v>
      </c>
      <c r="T73" s="278"/>
      <c r="U73" s="282">
        <f t="shared" si="27"/>
        <v>0</v>
      </c>
      <c r="V73" s="149"/>
      <c r="W73" s="148"/>
      <c r="X73" s="265"/>
      <c r="Y73" s="133"/>
      <c r="Z73" s="141"/>
    </row>
    <row r="74" spans="1:26" ht="53.25" customHeight="1">
      <c r="A74" s="482"/>
      <c r="B74" s="486"/>
      <c r="C74" s="440" t="s">
        <v>527</v>
      </c>
      <c r="D74" s="485"/>
      <c r="E74" s="424" t="s">
        <v>592</v>
      </c>
      <c r="F74" s="424" t="s">
        <v>901</v>
      </c>
      <c r="G74" s="420">
        <v>4</v>
      </c>
      <c r="H74" s="426">
        <v>4</v>
      </c>
      <c r="I74" s="429">
        <v>1</v>
      </c>
      <c r="J74" s="427"/>
      <c r="K74" s="434">
        <v>1</v>
      </c>
      <c r="L74" s="300"/>
      <c r="M74" s="87"/>
      <c r="N74" s="277">
        <f t="shared" si="24"/>
        <v>0</v>
      </c>
      <c r="O74" s="283"/>
      <c r="P74" s="282">
        <f t="shared" si="25"/>
        <v>0</v>
      </c>
      <c r="Q74" s="300"/>
      <c r="R74" s="87"/>
      <c r="S74" s="277">
        <f t="shared" si="26"/>
        <v>0</v>
      </c>
      <c r="T74" s="283"/>
      <c r="U74" s="282">
        <f t="shared" si="27"/>
        <v>0</v>
      </c>
      <c r="V74" s="149"/>
      <c r="W74" s="148"/>
      <c r="X74" s="265"/>
      <c r="Y74" s="133"/>
      <c r="Z74" s="141"/>
    </row>
    <row r="75" spans="1:26">
      <c r="A75" s="482"/>
      <c r="B75" s="486"/>
      <c r="C75" s="486" t="s">
        <v>528</v>
      </c>
      <c r="D75" s="485"/>
      <c r="E75" s="480" t="s">
        <v>593</v>
      </c>
      <c r="F75" s="480" t="s">
        <v>901</v>
      </c>
      <c r="G75" s="476">
        <v>0</v>
      </c>
      <c r="H75" s="477">
        <v>0</v>
      </c>
      <c r="I75" s="478">
        <v>0</v>
      </c>
      <c r="J75" s="488" t="s">
        <v>966</v>
      </c>
      <c r="K75" s="489">
        <v>0</v>
      </c>
      <c r="L75" s="527"/>
      <c r="M75" s="528"/>
      <c r="N75" s="529">
        <f t="shared" si="24"/>
        <v>0</v>
      </c>
      <c r="O75" s="488"/>
      <c r="P75" s="489">
        <f t="shared" si="25"/>
        <v>0</v>
      </c>
      <c r="Q75" s="527"/>
      <c r="R75" s="528"/>
      <c r="S75" s="529">
        <f t="shared" si="26"/>
        <v>0</v>
      </c>
      <c r="T75" s="488"/>
      <c r="U75" s="489">
        <f t="shared" si="27"/>
        <v>0</v>
      </c>
      <c r="V75" s="521"/>
      <c r="W75" s="524"/>
      <c r="X75" s="518"/>
      <c r="Y75" s="521"/>
      <c r="Z75" s="515"/>
    </row>
    <row r="76" spans="1:26" ht="14.4" customHeight="1">
      <c r="A76" s="482"/>
      <c r="B76" s="486"/>
      <c r="C76" s="486"/>
      <c r="D76" s="485"/>
      <c r="E76" s="480"/>
      <c r="F76" s="480"/>
      <c r="G76" s="476"/>
      <c r="H76" s="477"/>
      <c r="I76" s="478"/>
      <c r="J76" s="488"/>
      <c r="K76" s="489"/>
      <c r="L76" s="527"/>
      <c r="M76" s="528"/>
      <c r="N76" s="529"/>
      <c r="O76" s="488"/>
      <c r="P76" s="489"/>
      <c r="Q76" s="527"/>
      <c r="R76" s="528"/>
      <c r="S76" s="529"/>
      <c r="T76" s="488"/>
      <c r="U76" s="489"/>
      <c r="V76" s="523"/>
      <c r="W76" s="526"/>
      <c r="X76" s="520"/>
      <c r="Y76" s="523"/>
      <c r="Z76" s="517"/>
    </row>
    <row r="77" spans="1:26" ht="85.5" customHeight="1">
      <c r="A77" s="482"/>
      <c r="B77" s="486"/>
      <c r="C77" s="440" t="s">
        <v>530</v>
      </c>
      <c r="D77" s="440" t="s">
        <v>531</v>
      </c>
      <c r="E77" s="424" t="s">
        <v>594</v>
      </c>
      <c r="F77" s="424" t="s">
        <v>901</v>
      </c>
      <c r="G77" s="420">
        <v>1</v>
      </c>
      <c r="H77" s="426">
        <v>1</v>
      </c>
      <c r="I77" s="429">
        <v>1</v>
      </c>
      <c r="J77" s="424"/>
      <c r="K77" s="434">
        <v>1</v>
      </c>
      <c r="L77" s="300"/>
      <c r="M77" s="87"/>
      <c r="N77" s="277">
        <f t="shared" ref="N77:N78" si="28">IFERROR((L77/M77),0)</f>
        <v>0</v>
      </c>
      <c r="O77" s="279"/>
      <c r="P77" s="282">
        <f t="shared" ref="P77:P78" si="29">IFERROR(IF(K77="Según demanda",L77/M77,L77/K77),0)</f>
        <v>0</v>
      </c>
      <c r="Q77" s="300"/>
      <c r="R77" s="87"/>
      <c r="S77" s="277">
        <f t="shared" ref="S77:S78" si="30">IFERROR((Q77/R77),0)</f>
        <v>0</v>
      </c>
      <c r="T77" s="279"/>
      <c r="U77" s="282">
        <f t="shared" ref="U77:U78" si="31">IFERROR(IF(P77="Según demanda",Q77/R77,Q77/P77),0)</f>
        <v>0</v>
      </c>
      <c r="V77" s="149"/>
      <c r="W77" s="148"/>
      <c r="X77" s="265"/>
      <c r="Y77" s="76"/>
      <c r="Z77" s="141"/>
    </row>
    <row r="78" spans="1:26" ht="55.2" customHeight="1">
      <c r="A78" s="482" t="s">
        <v>66</v>
      </c>
      <c r="B78" s="485" t="s">
        <v>529</v>
      </c>
      <c r="C78" s="486" t="s">
        <v>967</v>
      </c>
      <c r="D78" s="486" t="s">
        <v>532</v>
      </c>
      <c r="E78" s="446" t="s">
        <v>968</v>
      </c>
      <c r="F78" s="480" t="s">
        <v>901</v>
      </c>
      <c r="G78" s="464">
        <v>1</v>
      </c>
      <c r="H78" s="467">
        <v>1</v>
      </c>
      <c r="I78" s="470">
        <v>1</v>
      </c>
      <c r="J78" s="461" t="s">
        <v>969</v>
      </c>
      <c r="K78" s="490">
        <v>1</v>
      </c>
      <c r="L78" s="612"/>
      <c r="M78" s="549"/>
      <c r="N78" s="616">
        <f t="shared" si="28"/>
        <v>0</v>
      </c>
      <c r="O78" s="461"/>
      <c r="P78" s="490">
        <f t="shared" si="29"/>
        <v>0</v>
      </c>
      <c r="Q78" s="612"/>
      <c r="R78" s="549"/>
      <c r="S78" s="616">
        <f t="shared" si="30"/>
        <v>0</v>
      </c>
      <c r="T78" s="461"/>
      <c r="U78" s="490">
        <f t="shared" si="31"/>
        <v>0</v>
      </c>
      <c r="V78" s="521"/>
      <c r="W78" s="524"/>
      <c r="X78" s="518"/>
      <c r="Y78" s="521"/>
      <c r="Z78" s="515"/>
    </row>
    <row r="79" spans="1:26" ht="42.75" customHeight="1">
      <c r="A79" s="482"/>
      <c r="B79" s="485"/>
      <c r="C79" s="486"/>
      <c r="D79" s="486"/>
      <c r="E79" s="447"/>
      <c r="F79" s="480"/>
      <c r="G79" s="465"/>
      <c r="H79" s="468"/>
      <c r="I79" s="471"/>
      <c r="J79" s="462"/>
      <c r="K79" s="491"/>
      <c r="L79" s="613"/>
      <c r="M79" s="615"/>
      <c r="N79" s="617"/>
      <c r="O79" s="462"/>
      <c r="P79" s="491"/>
      <c r="Q79" s="613"/>
      <c r="R79" s="615"/>
      <c r="S79" s="617"/>
      <c r="T79" s="462"/>
      <c r="U79" s="491"/>
      <c r="V79" s="522"/>
      <c r="W79" s="525"/>
      <c r="X79" s="519"/>
      <c r="Y79" s="522"/>
      <c r="Z79" s="516"/>
    </row>
    <row r="80" spans="1:26" ht="114" customHeight="1">
      <c r="A80" s="482"/>
      <c r="B80" s="485"/>
      <c r="C80" s="486" t="s">
        <v>533</v>
      </c>
      <c r="D80" s="486"/>
      <c r="E80" s="447"/>
      <c r="F80" s="481" t="s">
        <v>901</v>
      </c>
      <c r="G80" s="465"/>
      <c r="H80" s="468"/>
      <c r="I80" s="471"/>
      <c r="J80" s="462"/>
      <c r="K80" s="491"/>
      <c r="L80" s="613"/>
      <c r="M80" s="615"/>
      <c r="N80" s="617"/>
      <c r="O80" s="462"/>
      <c r="P80" s="491"/>
      <c r="Q80" s="613"/>
      <c r="R80" s="615"/>
      <c r="S80" s="617"/>
      <c r="T80" s="462"/>
      <c r="U80" s="491"/>
      <c r="V80" s="522"/>
      <c r="W80" s="525"/>
      <c r="X80" s="519"/>
      <c r="Y80" s="522"/>
      <c r="Z80" s="516"/>
    </row>
    <row r="81" spans="1:26" ht="114" customHeight="1">
      <c r="A81" s="482"/>
      <c r="B81" s="485"/>
      <c r="C81" s="486"/>
      <c r="D81" s="486"/>
      <c r="E81" s="448"/>
      <c r="F81" s="481"/>
      <c r="G81" s="466"/>
      <c r="H81" s="469"/>
      <c r="I81" s="472"/>
      <c r="J81" s="463"/>
      <c r="K81" s="492"/>
      <c r="L81" s="614"/>
      <c r="M81" s="550"/>
      <c r="N81" s="618"/>
      <c r="O81" s="463"/>
      <c r="P81" s="492"/>
      <c r="Q81" s="614"/>
      <c r="R81" s="550"/>
      <c r="S81" s="618"/>
      <c r="T81" s="463"/>
      <c r="U81" s="492"/>
      <c r="V81" s="523"/>
      <c r="W81" s="526"/>
      <c r="X81" s="520"/>
      <c r="Y81" s="523"/>
      <c r="Z81" s="517"/>
    </row>
    <row r="82" spans="1:26" ht="37.5" customHeight="1">
      <c r="A82" s="482"/>
      <c r="B82" s="485"/>
      <c r="C82" s="440" t="s">
        <v>535</v>
      </c>
      <c r="D82" s="440" t="s">
        <v>536</v>
      </c>
      <c r="E82" s="424" t="s">
        <v>595</v>
      </c>
      <c r="F82" s="425" t="s">
        <v>901</v>
      </c>
      <c r="G82" s="422">
        <v>0</v>
      </c>
      <c r="H82" s="428">
        <v>0</v>
      </c>
      <c r="I82" s="423">
        <v>0</v>
      </c>
      <c r="J82" s="421"/>
      <c r="K82" s="434">
        <v>0</v>
      </c>
      <c r="L82" s="209"/>
      <c r="M82" s="134"/>
      <c r="N82" s="265">
        <f t="shared" ref="N82:N83" si="32">IFERROR((L82/M82),0)</f>
        <v>0</v>
      </c>
      <c r="O82" s="278"/>
      <c r="P82" s="282">
        <f t="shared" ref="P82:P83" si="33">IFERROR(IF(K82="Según demanda",L82/M82,L82/K82),0)</f>
        <v>0</v>
      </c>
      <c r="Q82" s="209"/>
      <c r="R82" s="134"/>
      <c r="S82" s="265">
        <f t="shared" ref="S82:S83" si="34">IFERROR((Q82/R82),0)</f>
        <v>0</v>
      </c>
      <c r="T82" s="278"/>
      <c r="U82" s="282">
        <f t="shared" ref="U82:U83" si="35">IFERROR(IF(P82="Según demanda",Q82/R82,Q82/P82),0)</f>
        <v>0</v>
      </c>
      <c r="V82" s="149"/>
      <c r="W82" s="148"/>
      <c r="X82" s="265"/>
      <c r="Y82" s="133"/>
      <c r="Z82" s="141"/>
    </row>
    <row r="83" spans="1:26" ht="39.75" customHeight="1">
      <c r="A83" s="482" t="s">
        <v>66</v>
      </c>
      <c r="B83" s="485" t="s">
        <v>534</v>
      </c>
      <c r="C83" s="440" t="s">
        <v>537</v>
      </c>
      <c r="D83" s="496" t="s">
        <v>538</v>
      </c>
      <c r="E83" s="446" t="s">
        <v>596</v>
      </c>
      <c r="F83" s="425" t="s">
        <v>901</v>
      </c>
      <c r="G83" s="452">
        <v>1</v>
      </c>
      <c r="H83" s="455">
        <v>1</v>
      </c>
      <c r="I83" s="458">
        <v>1</v>
      </c>
      <c r="J83" s="461"/>
      <c r="K83" s="490">
        <v>1</v>
      </c>
      <c r="L83" s="452"/>
      <c r="M83" s="455"/>
      <c r="N83" s="518">
        <f t="shared" si="32"/>
        <v>0</v>
      </c>
      <c r="O83" s="461"/>
      <c r="P83" s="490">
        <f t="shared" si="33"/>
        <v>0</v>
      </c>
      <c r="Q83" s="452"/>
      <c r="R83" s="455"/>
      <c r="S83" s="518">
        <f t="shared" si="34"/>
        <v>0</v>
      </c>
      <c r="T83" s="461"/>
      <c r="U83" s="490">
        <f t="shared" si="35"/>
        <v>0</v>
      </c>
      <c r="V83" s="521"/>
      <c r="W83" s="524"/>
      <c r="X83" s="518"/>
      <c r="Y83" s="461"/>
      <c r="Z83" s="515"/>
    </row>
    <row r="84" spans="1:26" ht="15" customHeight="1">
      <c r="A84" s="482"/>
      <c r="B84" s="485"/>
      <c r="C84" s="440" t="s">
        <v>539</v>
      </c>
      <c r="D84" s="497"/>
      <c r="E84" s="447"/>
      <c r="F84" s="425" t="s">
        <v>901</v>
      </c>
      <c r="G84" s="453"/>
      <c r="H84" s="456"/>
      <c r="I84" s="459"/>
      <c r="J84" s="462"/>
      <c r="K84" s="491"/>
      <c r="L84" s="453"/>
      <c r="M84" s="456"/>
      <c r="N84" s="519"/>
      <c r="O84" s="462"/>
      <c r="P84" s="491"/>
      <c r="Q84" s="453"/>
      <c r="R84" s="456"/>
      <c r="S84" s="519"/>
      <c r="T84" s="462"/>
      <c r="U84" s="491"/>
      <c r="V84" s="522"/>
      <c r="W84" s="525"/>
      <c r="X84" s="519"/>
      <c r="Y84" s="462"/>
      <c r="Z84" s="516"/>
    </row>
    <row r="85" spans="1:26" ht="128.25" customHeight="1">
      <c r="A85" s="482"/>
      <c r="B85" s="485"/>
      <c r="C85" s="486" t="s">
        <v>540</v>
      </c>
      <c r="D85" s="498" t="s">
        <v>541</v>
      </c>
      <c r="E85" s="447"/>
      <c r="F85" s="481" t="s">
        <v>901</v>
      </c>
      <c r="G85" s="453"/>
      <c r="H85" s="456"/>
      <c r="I85" s="459"/>
      <c r="J85" s="462"/>
      <c r="K85" s="491"/>
      <c r="L85" s="453"/>
      <c r="M85" s="456"/>
      <c r="N85" s="519"/>
      <c r="O85" s="462"/>
      <c r="P85" s="491"/>
      <c r="Q85" s="453"/>
      <c r="R85" s="456"/>
      <c r="S85" s="519"/>
      <c r="T85" s="462"/>
      <c r="U85" s="491"/>
      <c r="V85" s="522"/>
      <c r="W85" s="525"/>
      <c r="X85" s="519"/>
      <c r="Y85" s="462"/>
      <c r="Z85" s="516"/>
    </row>
    <row r="86" spans="1:26" ht="96.6" customHeight="1">
      <c r="A86" s="482"/>
      <c r="B86" s="485"/>
      <c r="C86" s="486"/>
      <c r="D86" s="499"/>
      <c r="E86" s="448"/>
      <c r="F86" s="481"/>
      <c r="G86" s="454"/>
      <c r="H86" s="457"/>
      <c r="I86" s="460"/>
      <c r="J86" s="463"/>
      <c r="K86" s="492"/>
      <c r="L86" s="454"/>
      <c r="M86" s="457"/>
      <c r="N86" s="520"/>
      <c r="O86" s="463"/>
      <c r="P86" s="492"/>
      <c r="Q86" s="454"/>
      <c r="R86" s="457"/>
      <c r="S86" s="520"/>
      <c r="T86" s="463"/>
      <c r="U86" s="492"/>
      <c r="V86" s="523"/>
      <c r="W86" s="526"/>
      <c r="X86" s="520"/>
      <c r="Y86" s="463"/>
      <c r="Z86" s="517"/>
    </row>
    <row r="87" spans="1:26" ht="42.75" customHeight="1">
      <c r="A87" s="482"/>
      <c r="B87" s="485"/>
      <c r="C87" s="440" t="s">
        <v>542</v>
      </c>
      <c r="D87" s="499"/>
      <c r="E87" s="446" t="s">
        <v>597</v>
      </c>
      <c r="F87" s="449" t="s">
        <v>901</v>
      </c>
      <c r="G87" s="452">
        <v>1</v>
      </c>
      <c r="H87" s="455">
        <v>1</v>
      </c>
      <c r="I87" s="458">
        <v>1</v>
      </c>
      <c r="J87" s="461"/>
      <c r="K87" s="490">
        <v>1</v>
      </c>
      <c r="L87" s="452"/>
      <c r="M87" s="455"/>
      <c r="N87" s="518">
        <f t="shared" ref="N87" si="36">IFERROR((L87/M87),0)</f>
        <v>0</v>
      </c>
      <c r="O87" s="461"/>
      <c r="P87" s="490">
        <f t="shared" ref="P87" si="37">IFERROR(IF(K87="Según demanda",L87/M87,L87/K87),0)</f>
        <v>0</v>
      </c>
      <c r="Q87" s="452"/>
      <c r="R87" s="455"/>
      <c r="S87" s="518">
        <f t="shared" ref="S87" si="38">IFERROR((Q87/R87),0)</f>
        <v>0</v>
      </c>
      <c r="T87" s="461"/>
      <c r="U87" s="490">
        <f t="shared" ref="U87" si="39">IFERROR(IF(P87="Según demanda",Q87/R87,Q87/P87),0)</f>
        <v>0</v>
      </c>
      <c r="V87" s="521"/>
      <c r="W87" s="524"/>
      <c r="X87" s="518"/>
      <c r="Y87" s="521"/>
      <c r="Z87" s="515"/>
    </row>
    <row r="88" spans="1:26" ht="88.2" customHeight="1">
      <c r="A88" s="482"/>
      <c r="B88" s="485"/>
      <c r="C88" s="494" t="s">
        <v>543</v>
      </c>
      <c r="D88" s="499"/>
      <c r="E88" s="447"/>
      <c r="F88" s="450"/>
      <c r="G88" s="453"/>
      <c r="H88" s="456"/>
      <c r="I88" s="459"/>
      <c r="J88" s="462"/>
      <c r="K88" s="491"/>
      <c r="L88" s="453"/>
      <c r="M88" s="456"/>
      <c r="N88" s="519"/>
      <c r="O88" s="462"/>
      <c r="P88" s="491"/>
      <c r="Q88" s="453"/>
      <c r="R88" s="456"/>
      <c r="S88" s="519"/>
      <c r="T88" s="462"/>
      <c r="U88" s="491"/>
      <c r="V88" s="522"/>
      <c r="W88" s="525"/>
      <c r="X88" s="519"/>
      <c r="Y88" s="522"/>
      <c r="Z88" s="516"/>
    </row>
    <row r="89" spans="1:26" ht="88.2" customHeight="1">
      <c r="A89" s="482"/>
      <c r="B89" s="485"/>
      <c r="C89" s="495"/>
      <c r="D89" s="500"/>
      <c r="E89" s="448"/>
      <c r="F89" s="451"/>
      <c r="G89" s="454"/>
      <c r="H89" s="457"/>
      <c r="I89" s="460"/>
      <c r="J89" s="463"/>
      <c r="K89" s="492"/>
      <c r="L89" s="453"/>
      <c r="M89" s="456"/>
      <c r="N89" s="519"/>
      <c r="O89" s="462"/>
      <c r="P89" s="491"/>
      <c r="Q89" s="453"/>
      <c r="R89" s="456"/>
      <c r="S89" s="519"/>
      <c r="T89" s="462"/>
      <c r="U89" s="491"/>
      <c r="V89" s="522"/>
      <c r="W89" s="525"/>
      <c r="X89" s="519"/>
      <c r="Y89" s="522"/>
      <c r="Z89" s="516"/>
    </row>
    <row r="90" spans="1:26" ht="88.2" customHeight="1">
      <c r="A90" s="441" t="s">
        <v>970</v>
      </c>
      <c r="B90" s="442" t="s">
        <v>971</v>
      </c>
      <c r="C90" s="404" t="s">
        <v>544</v>
      </c>
      <c r="D90" s="443" t="s">
        <v>545</v>
      </c>
      <c r="E90" s="461" t="s">
        <v>598</v>
      </c>
      <c r="F90" s="462" t="s">
        <v>972</v>
      </c>
      <c r="G90" s="422"/>
      <c r="H90" s="428"/>
      <c r="I90" s="423">
        <v>0</v>
      </c>
      <c r="J90" s="421"/>
      <c r="K90" s="434">
        <v>1</v>
      </c>
      <c r="L90" s="453"/>
      <c r="M90" s="456"/>
      <c r="N90" s="519"/>
      <c r="O90" s="462"/>
      <c r="P90" s="491"/>
      <c r="Q90" s="453"/>
      <c r="R90" s="456"/>
      <c r="S90" s="519"/>
      <c r="T90" s="462"/>
      <c r="U90" s="491"/>
      <c r="V90" s="522"/>
      <c r="W90" s="525"/>
      <c r="X90" s="519"/>
      <c r="Y90" s="522"/>
      <c r="Z90" s="516"/>
    </row>
    <row r="91" spans="1:26" ht="88.2" customHeight="1">
      <c r="A91" s="441"/>
      <c r="B91" s="442"/>
      <c r="C91" s="404" t="s">
        <v>546</v>
      </c>
      <c r="D91" s="444"/>
      <c r="E91" s="463"/>
      <c r="F91" s="463"/>
      <c r="G91" s="476"/>
      <c r="H91" s="477"/>
      <c r="I91" s="478">
        <v>0</v>
      </c>
      <c r="J91" s="479"/>
      <c r="K91" s="489">
        <v>1</v>
      </c>
      <c r="L91" s="453"/>
      <c r="M91" s="456"/>
      <c r="N91" s="519"/>
      <c r="O91" s="462"/>
      <c r="P91" s="491"/>
      <c r="Q91" s="453"/>
      <c r="R91" s="456"/>
      <c r="S91" s="519"/>
      <c r="T91" s="462"/>
      <c r="U91" s="491"/>
      <c r="V91" s="522"/>
      <c r="W91" s="525"/>
      <c r="X91" s="519"/>
      <c r="Y91" s="522"/>
      <c r="Z91" s="516"/>
    </row>
    <row r="92" spans="1:26" ht="88.2" customHeight="1">
      <c r="A92" s="441"/>
      <c r="B92" s="442"/>
      <c r="C92" s="404" t="s">
        <v>547</v>
      </c>
      <c r="D92" s="444"/>
      <c r="E92" s="421" t="s">
        <v>599</v>
      </c>
      <c r="F92" s="421" t="s">
        <v>972</v>
      </c>
      <c r="G92" s="476"/>
      <c r="H92" s="477"/>
      <c r="I92" s="478"/>
      <c r="J92" s="479"/>
      <c r="K92" s="489"/>
      <c r="L92" s="453"/>
      <c r="M92" s="456"/>
      <c r="N92" s="519"/>
      <c r="O92" s="462"/>
      <c r="P92" s="491"/>
      <c r="Q92" s="453"/>
      <c r="R92" s="456"/>
      <c r="S92" s="519"/>
      <c r="T92" s="462"/>
      <c r="U92" s="491"/>
      <c r="V92" s="522"/>
      <c r="W92" s="525"/>
      <c r="X92" s="519"/>
      <c r="Y92" s="522"/>
      <c r="Z92" s="516"/>
    </row>
    <row r="93" spans="1:26" ht="88.2" customHeight="1">
      <c r="A93" s="441"/>
      <c r="B93" s="442"/>
      <c r="C93" s="443" t="s">
        <v>548</v>
      </c>
      <c r="D93" s="444"/>
      <c r="E93" s="461" t="s">
        <v>600</v>
      </c>
      <c r="F93" s="461" t="s">
        <v>973</v>
      </c>
      <c r="G93" s="464"/>
      <c r="H93" s="467"/>
      <c r="I93" s="470">
        <v>0</v>
      </c>
      <c r="J93" s="473"/>
      <c r="K93" s="490">
        <v>1</v>
      </c>
      <c r="L93" s="453"/>
      <c r="M93" s="456"/>
      <c r="N93" s="519"/>
      <c r="O93" s="462"/>
      <c r="P93" s="491"/>
      <c r="Q93" s="453"/>
      <c r="R93" s="456"/>
      <c r="S93" s="519"/>
      <c r="T93" s="462"/>
      <c r="U93" s="491"/>
      <c r="V93" s="522"/>
      <c r="W93" s="525"/>
      <c r="X93" s="519"/>
      <c r="Y93" s="522"/>
      <c r="Z93" s="516"/>
    </row>
    <row r="94" spans="1:26" ht="88.2" customHeight="1">
      <c r="A94" s="441"/>
      <c r="B94" s="442"/>
      <c r="C94" s="445"/>
      <c r="D94" s="444"/>
      <c r="E94" s="462"/>
      <c r="F94" s="462"/>
      <c r="G94" s="465"/>
      <c r="H94" s="468"/>
      <c r="I94" s="471"/>
      <c r="J94" s="474"/>
      <c r="K94" s="491"/>
      <c r="L94" s="453"/>
      <c r="M94" s="456"/>
      <c r="N94" s="519"/>
      <c r="O94" s="462"/>
      <c r="P94" s="491"/>
      <c r="Q94" s="453"/>
      <c r="R94" s="456"/>
      <c r="S94" s="519"/>
      <c r="T94" s="462"/>
      <c r="U94" s="491"/>
      <c r="V94" s="522"/>
      <c r="W94" s="525"/>
      <c r="X94" s="519"/>
      <c r="Y94" s="522"/>
      <c r="Z94" s="516"/>
    </row>
    <row r="95" spans="1:26" ht="114" customHeight="1">
      <c r="A95" s="441"/>
      <c r="B95" s="442"/>
      <c r="C95" s="443" t="s">
        <v>549</v>
      </c>
      <c r="D95" s="444"/>
      <c r="E95" s="462"/>
      <c r="F95" s="462"/>
      <c r="G95" s="465"/>
      <c r="H95" s="468"/>
      <c r="I95" s="471"/>
      <c r="J95" s="474"/>
      <c r="K95" s="491"/>
      <c r="L95" s="454"/>
      <c r="M95" s="457"/>
      <c r="N95" s="520"/>
      <c r="O95" s="463"/>
      <c r="P95" s="492"/>
      <c r="Q95" s="454"/>
      <c r="R95" s="457"/>
      <c r="S95" s="520"/>
      <c r="T95" s="463"/>
      <c r="U95" s="492"/>
      <c r="V95" s="523"/>
      <c r="W95" s="526"/>
      <c r="X95" s="520"/>
      <c r="Y95" s="523"/>
      <c r="Z95" s="517"/>
    </row>
    <row r="96" spans="1:26" ht="114" customHeight="1">
      <c r="A96" s="441"/>
      <c r="B96" s="442"/>
      <c r="C96" s="445"/>
      <c r="D96" s="445"/>
      <c r="E96" s="463"/>
      <c r="F96" s="463"/>
      <c r="G96" s="466"/>
      <c r="H96" s="469"/>
      <c r="I96" s="472"/>
      <c r="J96" s="475"/>
      <c r="K96" s="492"/>
      <c r="L96" s="324"/>
      <c r="M96" s="325"/>
      <c r="N96" s="323"/>
      <c r="O96" s="319"/>
      <c r="P96" s="345"/>
      <c r="Q96" s="346"/>
      <c r="R96" s="325"/>
      <c r="S96" s="323"/>
      <c r="T96" s="319"/>
      <c r="U96" s="345"/>
      <c r="V96" s="347"/>
      <c r="W96" s="322"/>
      <c r="X96" s="323"/>
      <c r="Y96" s="321"/>
      <c r="Z96" s="348"/>
    </row>
    <row r="97" spans="1:26" ht="15" customHeight="1">
      <c r="A97" s="628" t="s">
        <v>56</v>
      </c>
      <c r="B97" s="629" t="s">
        <v>550</v>
      </c>
      <c r="C97" s="625" t="s">
        <v>551</v>
      </c>
      <c r="D97" s="625" t="s">
        <v>552</v>
      </c>
      <c r="E97" s="625" t="s">
        <v>601</v>
      </c>
      <c r="F97" s="626">
        <v>20</v>
      </c>
      <c r="G97" s="551">
        <v>4</v>
      </c>
      <c r="H97" s="549">
        <v>20</v>
      </c>
      <c r="I97" s="539">
        <f>IFERROR((G97/H97),0)</f>
        <v>0.2</v>
      </c>
      <c r="J97" s="541" t="s">
        <v>934</v>
      </c>
      <c r="K97" s="545">
        <f>IFERROR(IF(F97="Según demanda",G97/H97,G97/F97),0)</f>
        <v>0.2</v>
      </c>
      <c r="L97" s="551"/>
      <c r="M97" s="549"/>
      <c r="N97" s="539">
        <f>IFERROR((L97/M97),0)</f>
        <v>0</v>
      </c>
      <c r="O97" s="541"/>
      <c r="P97" s="545">
        <f t="shared" ref="P97" si="40">IFERROR(IF(F97="Según demanda",(L97+G97)/(H97+M97),(L97+G97)/F97),0)</f>
        <v>0.2</v>
      </c>
      <c r="Q97" s="551"/>
      <c r="R97" s="549"/>
      <c r="S97" s="539">
        <f>IFERROR((Q97/R97),0)</f>
        <v>0</v>
      </c>
      <c r="T97" s="541"/>
      <c r="U97" s="545">
        <f>IFERROR(IF(F97="Según demanda",(Q97+L97+G97)/(H97+M97+R97),(Q97+L97+G97)/F97),0)</f>
        <v>0.2</v>
      </c>
      <c r="V97" s="547"/>
      <c r="W97" s="549"/>
      <c r="X97" s="539"/>
      <c r="Y97" s="541"/>
      <c r="Z97" s="545">
        <f t="shared" ref="Z97" si="41">IFERROR(IF(F97="Según demanda",(V97+Q97+L97+G97)/(H97+M97+R97+W97),(V97+Q97+L97+G97)/F97),0)</f>
        <v>0.2</v>
      </c>
    </row>
    <row r="98" spans="1:26" ht="55.2" customHeight="1">
      <c r="A98" s="628"/>
      <c r="B98" s="629"/>
      <c r="C98" s="625"/>
      <c r="D98" s="625"/>
      <c r="E98" s="625"/>
      <c r="F98" s="627"/>
      <c r="G98" s="552"/>
      <c r="H98" s="550"/>
      <c r="I98" s="540"/>
      <c r="J98" s="542"/>
      <c r="K98" s="546"/>
      <c r="L98" s="552"/>
      <c r="M98" s="550"/>
      <c r="N98" s="540"/>
      <c r="O98" s="542"/>
      <c r="P98" s="546"/>
      <c r="Q98" s="552"/>
      <c r="R98" s="550"/>
      <c r="S98" s="540"/>
      <c r="T98" s="542"/>
      <c r="U98" s="546">
        <f>IFERROR(IF(F98="Según demanda",(Q98+L98+G98)/(H98+M98+R98),(Q98+L98+G98)/F98),0)</f>
        <v>0</v>
      </c>
      <c r="V98" s="548"/>
      <c r="W98" s="550"/>
      <c r="X98" s="540"/>
      <c r="Y98" s="542"/>
      <c r="Z98" s="546"/>
    </row>
    <row r="99" spans="1:26" ht="28.5" customHeight="1">
      <c r="A99" s="628" t="s">
        <v>57</v>
      </c>
      <c r="B99" s="629" t="s">
        <v>553</v>
      </c>
      <c r="C99" s="625" t="s">
        <v>554</v>
      </c>
      <c r="D99" s="625" t="s">
        <v>555</v>
      </c>
      <c r="E99" s="336" t="s">
        <v>602</v>
      </c>
      <c r="F99" s="294" t="s">
        <v>901</v>
      </c>
      <c r="G99" s="102">
        <v>22</v>
      </c>
      <c r="H99" s="84">
        <v>24</v>
      </c>
      <c r="I99" s="241">
        <f t="shared" ref="I99:I129" si="42">IFERROR((G99/H99),0)</f>
        <v>0.91666666666666663</v>
      </c>
      <c r="J99" s="337" t="s">
        <v>935</v>
      </c>
      <c r="K99" s="103">
        <f t="shared" ref="K99:K129" si="43">IFERROR(IF(F99="Según demanda",G99/H99,G99/F99),0)</f>
        <v>0.91666666666666663</v>
      </c>
      <c r="L99" s="102"/>
      <c r="M99" s="84"/>
      <c r="N99" s="241">
        <f t="shared" ref="N99:N108" si="44">IFERROR((L99/M99),0)</f>
        <v>0</v>
      </c>
      <c r="O99" s="326"/>
      <c r="P99" s="103">
        <f t="shared" ref="P99:P110" si="45">IFERROR(IF(F99="Según demanda",(L99+G99)/(H99+M99),(L99+G99)/F99),0)</f>
        <v>0.91666666666666663</v>
      </c>
      <c r="Q99" s="102"/>
      <c r="R99" s="84"/>
      <c r="S99" s="241">
        <f t="shared" ref="S99:S108" si="46">IFERROR((Q99/R99),0)</f>
        <v>0</v>
      </c>
      <c r="T99" s="326"/>
      <c r="U99" s="295">
        <f t="shared" ref="U99:U110" si="47">IFERROR(IF(F99="Según demanda",(Q99+L99+G99)/(H99+M99+R99),(Q99+L99+G99)/F99),0)</f>
        <v>0.91666666666666663</v>
      </c>
      <c r="V99" s="119"/>
      <c r="W99" s="326"/>
      <c r="X99" s="241"/>
      <c r="Y99" s="326"/>
      <c r="Z99" s="103">
        <f t="shared" ref="Z99:Z109" si="48">IFERROR(IF(F99="Según demanda",(V99+Q99+L99+G99)/(H99+M99+R99+W99),(V99+Q99+L99+G99)/F99),0)</f>
        <v>0.91666666666666663</v>
      </c>
    </row>
    <row r="100" spans="1:26" ht="27.6" customHeight="1">
      <c r="A100" s="628"/>
      <c r="B100" s="629"/>
      <c r="C100" s="625"/>
      <c r="D100" s="625"/>
      <c r="E100" s="336" t="s">
        <v>603</v>
      </c>
      <c r="F100" s="294" t="s">
        <v>901</v>
      </c>
      <c r="G100" s="102">
        <v>66</v>
      </c>
      <c r="H100" s="84">
        <v>66</v>
      </c>
      <c r="I100" s="241">
        <f t="shared" si="42"/>
        <v>1</v>
      </c>
      <c r="J100" s="337" t="s">
        <v>936</v>
      </c>
      <c r="K100" s="103">
        <f t="shared" si="43"/>
        <v>1</v>
      </c>
      <c r="L100" s="102"/>
      <c r="M100" s="84"/>
      <c r="N100" s="241">
        <f t="shared" si="44"/>
        <v>0</v>
      </c>
      <c r="O100" s="326"/>
      <c r="P100" s="103">
        <f t="shared" si="45"/>
        <v>1</v>
      </c>
      <c r="Q100" s="102"/>
      <c r="R100" s="84"/>
      <c r="S100" s="241">
        <f t="shared" si="46"/>
        <v>0</v>
      </c>
      <c r="T100" s="326"/>
      <c r="U100" s="296">
        <f t="shared" si="47"/>
        <v>1</v>
      </c>
      <c r="V100" s="119"/>
      <c r="W100" s="326"/>
      <c r="X100" s="241"/>
      <c r="Y100" s="326"/>
      <c r="Z100" s="103">
        <f t="shared" si="48"/>
        <v>1</v>
      </c>
    </row>
    <row r="101" spans="1:26" ht="57.6" customHeight="1">
      <c r="A101" s="396" t="s">
        <v>58</v>
      </c>
      <c r="B101" s="394" t="s">
        <v>556</v>
      </c>
      <c r="C101" s="336" t="s">
        <v>557</v>
      </c>
      <c r="D101" s="336" t="s">
        <v>558</v>
      </c>
      <c r="E101" s="336" t="s">
        <v>604</v>
      </c>
      <c r="F101" s="294">
        <v>1</v>
      </c>
      <c r="G101" s="102">
        <v>1</v>
      </c>
      <c r="H101" s="84">
        <v>1</v>
      </c>
      <c r="I101" s="241">
        <f t="shared" si="42"/>
        <v>1</v>
      </c>
      <c r="J101" s="337" t="s">
        <v>937</v>
      </c>
      <c r="K101" s="103">
        <f t="shared" si="43"/>
        <v>1</v>
      </c>
      <c r="L101" s="102"/>
      <c r="M101" s="84"/>
      <c r="N101" s="241">
        <f t="shared" si="44"/>
        <v>0</v>
      </c>
      <c r="O101" s="326"/>
      <c r="P101" s="103">
        <f t="shared" si="45"/>
        <v>1</v>
      </c>
      <c r="Q101" s="102"/>
      <c r="R101" s="84"/>
      <c r="S101" s="241">
        <f t="shared" si="46"/>
        <v>0</v>
      </c>
      <c r="T101" s="326"/>
      <c r="U101" s="545">
        <f t="shared" si="47"/>
        <v>1</v>
      </c>
      <c r="V101" s="119"/>
      <c r="W101" s="326"/>
      <c r="X101" s="241"/>
      <c r="Y101" s="326"/>
      <c r="Z101" s="103">
        <f t="shared" si="48"/>
        <v>1</v>
      </c>
    </row>
    <row r="102" spans="1:26" ht="34.200000000000003" customHeight="1">
      <c r="A102" s="396" t="s">
        <v>59</v>
      </c>
      <c r="B102" s="631" t="s">
        <v>559</v>
      </c>
      <c r="C102" s="336" t="s">
        <v>560</v>
      </c>
      <c r="D102" s="333" t="s">
        <v>561</v>
      </c>
      <c r="E102" s="336" t="s">
        <v>378</v>
      </c>
      <c r="F102" s="294" t="s">
        <v>901</v>
      </c>
      <c r="G102" s="102">
        <v>16</v>
      </c>
      <c r="H102" s="331">
        <v>16</v>
      </c>
      <c r="I102" s="241">
        <f t="shared" si="42"/>
        <v>1</v>
      </c>
      <c r="J102" s="541" t="s">
        <v>938</v>
      </c>
      <c r="K102" s="103">
        <f t="shared" si="43"/>
        <v>1</v>
      </c>
      <c r="L102" s="102"/>
      <c r="M102" s="327"/>
      <c r="N102" s="241">
        <f t="shared" si="44"/>
        <v>0</v>
      </c>
      <c r="O102" s="541"/>
      <c r="P102" s="103">
        <f t="shared" si="45"/>
        <v>1</v>
      </c>
      <c r="Q102" s="102"/>
      <c r="R102" s="327"/>
      <c r="S102" s="241">
        <f t="shared" si="46"/>
        <v>0</v>
      </c>
      <c r="T102" s="541"/>
      <c r="U102" s="546">
        <f t="shared" si="47"/>
        <v>1</v>
      </c>
      <c r="V102" s="119"/>
      <c r="W102" s="326"/>
      <c r="X102" s="241"/>
      <c r="Y102" s="541"/>
      <c r="Z102" s="103">
        <f t="shared" si="48"/>
        <v>1</v>
      </c>
    </row>
    <row r="103" spans="1:26" ht="42" customHeight="1">
      <c r="A103" s="397" t="s">
        <v>60</v>
      </c>
      <c r="B103" s="631"/>
      <c r="C103" s="336" t="s">
        <v>562</v>
      </c>
      <c r="D103" s="333" t="s">
        <v>563</v>
      </c>
      <c r="E103" s="336" t="s">
        <v>378</v>
      </c>
      <c r="F103" s="294" t="s">
        <v>901</v>
      </c>
      <c r="G103" s="102">
        <v>16</v>
      </c>
      <c r="H103" s="331">
        <v>16</v>
      </c>
      <c r="I103" s="241">
        <f t="shared" si="42"/>
        <v>1</v>
      </c>
      <c r="J103" s="630"/>
      <c r="K103" s="103">
        <f t="shared" si="43"/>
        <v>1</v>
      </c>
      <c r="L103" s="102"/>
      <c r="M103" s="327"/>
      <c r="N103" s="241">
        <f t="shared" si="44"/>
        <v>0</v>
      </c>
      <c r="O103" s="630"/>
      <c r="P103" s="103">
        <f t="shared" si="45"/>
        <v>1</v>
      </c>
      <c r="Q103" s="102"/>
      <c r="R103" s="327"/>
      <c r="S103" s="241">
        <f t="shared" si="46"/>
        <v>0</v>
      </c>
      <c r="T103" s="630"/>
      <c r="U103" s="545">
        <f t="shared" si="47"/>
        <v>1</v>
      </c>
      <c r="V103" s="119"/>
      <c r="W103" s="326"/>
      <c r="X103" s="241"/>
      <c r="Y103" s="630"/>
      <c r="Z103" s="103">
        <f t="shared" si="48"/>
        <v>1</v>
      </c>
    </row>
    <row r="104" spans="1:26" ht="180" customHeight="1">
      <c r="A104" s="397" t="s">
        <v>60</v>
      </c>
      <c r="B104" s="631"/>
      <c r="C104" s="336" t="s">
        <v>564</v>
      </c>
      <c r="D104" s="333" t="s">
        <v>565</v>
      </c>
      <c r="E104" s="336" t="s">
        <v>378</v>
      </c>
      <c r="F104" s="294" t="s">
        <v>901</v>
      </c>
      <c r="G104" s="102">
        <v>16</v>
      </c>
      <c r="H104" s="331">
        <v>16</v>
      </c>
      <c r="I104" s="241">
        <f t="shared" si="42"/>
        <v>1</v>
      </c>
      <c r="J104" s="630"/>
      <c r="K104" s="103">
        <f t="shared" si="43"/>
        <v>1</v>
      </c>
      <c r="L104" s="102"/>
      <c r="M104" s="327"/>
      <c r="N104" s="241">
        <f t="shared" si="44"/>
        <v>0</v>
      </c>
      <c r="O104" s="630"/>
      <c r="P104" s="103">
        <f t="shared" si="45"/>
        <v>1</v>
      </c>
      <c r="Q104" s="102"/>
      <c r="R104" s="327"/>
      <c r="S104" s="241">
        <f t="shared" si="46"/>
        <v>0</v>
      </c>
      <c r="T104" s="630"/>
      <c r="U104" s="546">
        <f t="shared" si="47"/>
        <v>1</v>
      </c>
      <c r="V104" s="119"/>
      <c r="W104" s="326"/>
      <c r="X104" s="241"/>
      <c r="Y104" s="630"/>
      <c r="Z104" s="103">
        <f t="shared" si="48"/>
        <v>1</v>
      </c>
    </row>
    <row r="105" spans="1:26" ht="55.2">
      <c r="A105" s="397" t="s">
        <v>61</v>
      </c>
      <c r="B105" s="631"/>
      <c r="C105" s="336" t="s">
        <v>566</v>
      </c>
      <c r="D105" s="333" t="s">
        <v>567</v>
      </c>
      <c r="E105" s="336" t="s">
        <v>378</v>
      </c>
      <c r="F105" s="294" t="s">
        <v>901</v>
      </c>
      <c r="G105" s="102">
        <v>16</v>
      </c>
      <c r="H105" s="331">
        <v>16</v>
      </c>
      <c r="I105" s="241">
        <f t="shared" si="42"/>
        <v>1</v>
      </c>
      <c r="J105" s="630"/>
      <c r="K105" s="103">
        <f t="shared" si="43"/>
        <v>1</v>
      </c>
      <c r="L105" s="102"/>
      <c r="M105" s="327"/>
      <c r="N105" s="241">
        <f t="shared" si="44"/>
        <v>0</v>
      </c>
      <c r="O105" s="630"/>
      <c r="P105" s="103">
        <f t="shared" si="45"/>
        <v>1</v>
      </c>
      <c r="Q105" s="102"/>
      <c r="R105" s="327"/>
      <c r="S105" s="241">
        <f t="shared" si="46"/>
        <v>0</v>
      </c>
      <c r="T105" s="630"/>
      <c r="U105" s="545">
        <f t="shared" si="47"/>
        <v>1</v>
      </c>
      <c r="V105" s="119"/>
      <c r="W105" s="326"/>
      <c r="X105" s="241"/>
      <c r="Y105" s="630"/>
      <c r="Z105" s="103">
        <f t="shared" si="48"/>
        <v>1</v>
      </c>
    </row>
    <row r="106" spans="1:26" ht="27.6">
      <c r="A106" s="396" t="s">
        <v>62</v>
      </c>
      <c r="B106" s="631"/>
      <c r="C106" s="336" t="s">
        <v>568</v>
      </c>
      <c r="D106" s="333" t="s">
        <v>569</v>
      </c>
      <c r="E106" s="336" t="s">
        <v>605</v>
      </c>
      <c r="F106" s="294" t="s">
        <v>901</v>
      </c>
      <c r="G106" s="102">
        <v>16</v>
      </c>
      <c r="H106" s="331">
        <v>16</v>
      </c>
      <c r="I106" s="241">
        <f t="shared" si="42"/>
        <v>1</v>
      </c>
      <c r="J106" s="630"/>
      <c r="K106" s="103">
        <f t="shared" si="43"/>
        <v>1</v>
      </c>
      <c r="L106" s="102"/>
      <c r="M106" s="327"/>
      <c r="N106" s="241">
        <f t="shared" si="44"/>
        <v>0</v>
      </c>
      <c r="O106" s="630"/>
      <c r="P106" s="103">
        <f t="shared" si="45"/>
        <v>1</v>
      </c>
      <c r="Q106" s="102"/>
      <c r="R106" s="327"/>
      <c r="S106" s="241">
        <f t="shared" si="46"/>
        <v>0</v>
      </c>
      <c r="T106" s="630"/>
      <c r="U106" s="546">
        <f t="shared" si="47"/>
        <v>1</v>
      </c>
      <c r="V106" s="119"/>
      <c r="W106" s="326"/>
      <c r="X106" s="241"/>
      <c r="Y106" s="630"/>
      <c r="Z106" s="103">
        <f t="shared" si="48"/>
        <v>1</v>
      </c>
    </row>
    <row r="107" spans="1:26" ht="27.6">
      <c r="A107" s="396" t="s">
        <v>63</v>
      </c>
      <c r="B107" s="631"/>
      <c r="C107" s="336" t="s">
        <v>570</v>
      </c>
      <c r="D107" s="333" t="s">
        <v>571</v>
      </c>
      <c r="E107" s="336" t="s">
        <v>606</v>
      </c>
      <c r="F107" s="294" t="s">
        <v>901</v>
      </c>
      <c r="G107" s="102">
        <v>16</v>
      </c>
      <c r="H107" s="331">
        <v>16</v>
      </c>
      <c r="I107" s="241">
        <f t="shared" si="42"/>
        <v>1</v>
      </c>
      <c r="J107" s="542"/>
      <c r="K107" s="103">
        <f t="shared" si="43"/>
        <v>1</v>
      </c>
      <c r="L107" s="102"/>
      <c r="M107" s="327"/>
      <c r="N107" s="241">
        <f t="shared" si="44"/>
        <v>0</v>
      </c>
      <c r="O107" s="542"/>
      <c r="P107" s="103">
        <f t="shared" si="45"/>
        <v>1</v>
      </c>
      <c r="Q107" s="102"/>
      <c r="R107" s="327"/>
      <c r="S107" s="241">
        <f t="shared" si="46"/>
        <v>0</v>
      </c>
      <c r="T107" s="542"/>
      <c r="U107" s="545">
        <f t="shared" si="47"/>
        <v>1</v>
      </c>
      <c r="V107" s="119"/>
      <c r="W107" s="326"/>
      <c r="X107" s="241"/>
      <c r="Y107" s="542"/>
      <c r="Z107" s="103">
        <f t="shared" si="48"/>
        <v>1</v>
      </c>
    </row>
    <row r="108" spans="1:26" ht="14.4" customHeight="1">
      <c r="A108" s="628" t="s">
        <v>64</v>
      </c>
      <c r="B108" s="631" t="s">
        <v>572</v>
      </c>
      <c r="C108" s="336" t="s">
        <v>573</v>
      </c>
      <c r="D108" s="625" t="s">
        <v>574</v>
      </c>
      <c r="E108" s="625" t="s">
        <v>607</v>
      </c>
      <c r="F108" s="294" t="s">
        <v>901</v>
      </c>
      <c r="G108" s="102">
        <v>16</v>
      </c>
      <c r="H108" s="331">
        <v>16</v>
      </c>
      <c r="I108" s="241">
        <f t="shared" si="42"/>
        <v>1</v>
      </c>
      <c r="J108" s="634" t="s">
        <v>939</v>
      </c>
      <c r="K108" s="103">
        <f t="shared" si="43"/>
        <v>1</v>
      </c>
      <c r="L108" s="102"/>
      <c r="M108" s="327"/>
      <c r="N108" s="241">
        <f t="shared" si="44"/>
        <v>0</v>
      </c>
      <c r="O108" s="634"/>
      <c r="P108" s="103">
        <f t="shared" si="45"/>
        <v>1</v>
      </c>
      <c r="Q108" s="102"/>
      <c r="R108" s="327"/>
      <c r="S108" s="241">
        <f t="shared" si="46"/>
        <v>0</v>
      </c>
      <c r="T108" s="634"/>
      <c r="U108" s="546">
        <f t="shared" si="47"/>
        <v>1</v>
      </c>
      <c r="V108" s="119"/>
      <c r="W108" s="326"/>
      <c r="X108" s="241"/>
      <c r="Y108" s="634"/>
      <c r="Z108" s="103">
        <f t="shared" si="48"/>
        <v>1</v>
      </c>
    </row>
    <row r="109" spans="1:26">
      <c r="A109" s="628"/>
      <c r="B109" s="631"/>
      <c r="C109" s="336" t="s">
        <v>575</v>
      </c>
      <c r="D109" s="625"/>
      <c r="E109" s="625"/>
      <c r="F109" s="294" t="s">
        <v>901</v>
      </c>
      <c r="G109" s="102">
        <v>16</v>
      </c>
      <c r="H109" s="331">
        <v>16</v>
      </c>
      <c r="I109" s="241">
        <f t="shared" si="42"/>
        <v>1</v>
      </c>
      <c r="J109" s="635"/>
      <c r="K109" s="103">
        <f t="shared" si="43"/>
        <v>1</v>
      </c>
      <c r="L109" s="102"/>
      <c r="M109" s="327"/>
      <c r="N109" s="241">
        <f>IFERROR((L109/M109),0)</f>
        <v>0</v>
      </c>
      <c r="O109" s="635"/>
      <c r="P109" s="103">
        <f t="shared" si="45"/>
        <v>1</v>
      </c>
      <c r="Q109" s="102"/>
      <c r="R109" s="327"/>
      <c r="S109" s="241">
        <f>IFERROR((Q109/R109),0)</f>
        <v>0</v>
      </c>
      <c r="T109" s="635"/>
      <c r="U109" s="545">
        <f t="shared" si="47"/>
        <v>1</v>
      </c>
      <c r="V109" s="119"/>
      <c r="W109" s="326"/>
      <c r="X109" s="241"/>
      <c r="Y109" s="635"/>
      <c r="Z109" s="103">
        <f t="shared" si="48"/>
        <v>1</v>
      </c>
    </row>
    <row r="110" spans="1:26" ht="55.8" customHeight="1" thickBot="1">
      <c r="A110" s="628"/>
      <c r="B110" s="632"/>
      <c r="C110" s="395" t="s">
        <v>576</v>
      </c>
      <c r="D110" s="633"/>
      <c r="E110" s="633"/>
      <c r="F110" s="297" t="s">
        <v>901</v>
      </c>
      <c r="G110" s="104">
        <v>16</v>
      </c>
      <c r="H110" s="105">
        <v>16</v>
      </c>
      <c r="I110" s="298">
        <f t="shared" si="42"/>
        <v>1</v>
      </c>
      <c r="J110" s="636"/>
      <c r="K110" s="120">
        <f t="shared" si="43"/>
        <v>1</v>
      </c>
      <c r="L110" s="104"/>
      <c r="M110" s="105"/>
      <c r="N110" s="298">
        <f>IFERROR((L110/M110),0)</f>
        <v>0</v>
      </c>
      <c r="O110" s="636"/>
      <c r="P110" s="120">
        <f t="shared" si="45"/>
        <v>1</v>
      </c>
      <c r="Q110" s="104"/>
      <c r="R110" s="105"/>
      <c r="S110" s="298">
        <f>IFERROR((Q110/R110),0)</f>
        <v>0</v>
      </c>
      <c r="T110" s="636"/>
      <c r="U110" s="637">
        <f t="shared" si="47"/>
        <v>1</v>
      </c>
      <c r="V110" s="131"/>
      <c r="W110" s="132"/>
      <c r="X110" s="298"/>
      <c r="Y110" s="636"/>
      <c r="Z110" s="120">
        <f>IFERROR(IF(F110="Según demanda",(V110+Q110+L110+G110)/(H110+M109+R110+W110),(V110+Q110+L110+G110)/F110),0)</f>
        <v>1</v>
      </c>
    </row>
    <row r="111" spans="1:26" s="680" customFormat="1" ht="166.2" customHeight="1">
      <c r="A111" s="692" t="s">
        <v>362</v>
      </c>
      <c r="B111" s="288" t="s">
        <v>974</v>
      </c>
      <c r="C111" s="677" t="s">
        <v>975</v>
      </c>
      <c r="D111" s="288" t="s">
        <v>608</v>
      </c>
      <c r="E111" s="303" t="s">
        <v>644</v>
      </c>
      <c r="F111" s="303">
        <v>64</v>
      </c>
      <c r="G111" s="98">
        <v>16</v>
      </c>
      <c r="H111" s="428">
        <v>16</v>
      </c>
      <c r="I111" s="265">
        <f t="shared" si="42"/>
        <v>1</v>
      </c>
      <c r="J111" s="197" t="s">
        <v>976</v>
      </c>
      <c r="K111" s="99">
        <f t="shared" si="43"/>
        <v>0.25</v>
      </c>
      <c r="L111" s="98"/>
      <c r="M111" s="428"/>
      <c r="N111" s="265">
        <f t="shared" ref="N111:N127" si="49">IFERROR((L111/M111),0)</f>
        <v>0</v>
      </c>
      <c r="O111" s="197"/>
      <c r="P111" s="99">
        <f t="shared" ref="P111:P127" si="50">IFERROR(IF(F111="Según demanda",(L111+G111)/(H111+M111),(L111+G111)/F111),0)</f>
        <v>0.25</v>
      </c>
      <c r="Q111" s="98"/>
      <c r="R111" s="428"/>
      <c r="S111" s="265">
        <f t="shared" ref="S111:S127" si="51">IFERROR((Q111/R111),0)</f>
        <v>0</v>
      </c>
      <c r="T111" s="197"/>
      <c r="U111" s="99">
        <f t="shared" ref="U111:U126" si="52">IFERROR(IF(F111="Según demanda",(Q111+L111+G111)/(H111+M111+R111),(Q111+L111+G111)/F111),0)</f>
        <v>0.25</v>
      </c>
      <c r="V111" s="121">
        <v>16</v>
      </c>
      <c r="W111" s="428">
        <v>16</v>
      </c>
      <c r="X111" s="265">
        <f t="shared" ref="X111:X125" si="53">IFERROR((V111/W111),0)</f>
        <v>1</v>
      </c>
      <c r="Y111" s="197"/>
      <c r="Z111" s="99">
        <f t="shared" ref="Z111:Z127" si="54">IFERROR(IF(F111="Según demanda",(V111+Q111+L111+G111)/(H111+M111+R111+W111),(V111+Q111+L111+G111)/F111),0)</f>
        <v>0.5</v>
      </c>
    </row>
    <row r="112" spans="1:26" s="680" customFormat="1" ht="166.2" customHeight="1">
      <c r="A112" s="692" t="s">
        <v>363</v>
      </c>
      <c r="B112" s="288" t="s">
        <v>977</v>
      </c>
      <c r="C112" s="677" t="s">
        <v>978</v>
      </c>
      <c r="D112" s="288" t="s">
        <v>979</v>
      </c>
      <c r="E112" s="681" t="s">
        <v>644</v>
      </c>
      <c r="F112" s="303" t="s">
        <v>920</v>
      </c>
      <c r="G112" s="98">
        <v>2</v>
      </c>
      <c r="H112" s="428">
        <v>16</v>
      </c>
      <c r="I112" s="265">
        <f t="shared" si="42"/>
        <v>0.125</v>
      </c>
      <c r="J112" s="314" t="s">
        <v>980</v>
      </c>
      <c r="K112" s="99">
        <f t="shared" si="43"/>
        <v>0.125</v>
      </c>
      <c r="L112" s="98"/>
      <c r="M112" s="428"/>
      <c r="N112" s="265">
        <f t="shared" si="49"/>
        <v>0</v>
      </c>
      <c r="O112" s="314"/>
      <c r="P112" s="99">
        <f t="shared" si="50"/>
        <v>0.125</v>
      </c>
      <c r="Q112" s="98"/>
      <c r="R112" s="428"/>
      <c r="S112" s="265">
        <f t="shared" si="51"/>
        <v>0</v>
      </c>
      <c r="T112" s="314"/>
      <c r="U112" s="99">
        <f t="shared" si="52"/>
        <v>0.125</v>
      </c>
      <c r="V112" s="121">
        <v>1</v>
      </c>
      <c r="W112" s="428">
        <v>1</v>
      </c>
      <c r="X112" s="265">
        <f t="shared" si="53"/>
        <v>1</v>
      </c>
      <c r="Y112" s="314"/>
      <c r="Z112" s="99">
        <f t="shared" si="54"/>
        <v>0.17647058823529413</v>
      </c>
    </row>
    <row r="113" spans="1:26" s="680" customFormat="1" ht="166.2" customHeight="1">
      <c r="A113" s="693" t="s">
        <v>364</v>
      </c>
      <c r="B113" s="673" t="s">
        <v>609</v>
      </c>
      <c r="C113" s="682" t="s">
        <v>981</v>
      </c>
      <c r="D113" s="673" t="s">
        <v>982</v>
      </c>
      <c r="E113" s="310" t="s">
        <v>645</v>
      </c>
      <c r="F113" s="310" t="s">
        <v>920</v>
      </c>
      <c r="G113" s="218">
        <v>17</v>
      </c>
      <c r="H113" s="359">
        <v>17</v>
      </c>
      <c r="I113" s="360">
        <f t="shared" si="42"/>
        <v>1</v>
      </c>
      <c r="J113" s="680" t="s">
        <v>983</v>
      </c>
      <c r="K113" s="219">
        <f t="shared" si="43"/>
        <v>1</v>
      </c>
      <c r="L113" s="217"/>
      <c r="M113" s="217"/>
      <c r="N113" s="265">
        <f t="shared" si="49"/>
        <v>0</v>
      </c>
      <c r="O113" s="314"/>
      <c r="P113" s="99">
        <f t="shared" si="50"/>
        <v>1</v>
      </c>
      <c r="Q113" s="308"/>
      <c r="R113" s="309"/>
      <c r="S113" s="265">
        <f t="shared" si="51"/>
        <v>0</v>
      </c>
      <c r="T113" s="683"/>
      <c r="U113" s="99">
        <f>IFERROR(IF(F111="Según demanda",(Q111+L111+G111)/(H111+M111+R111),(Q111+L111+G111)/F111),0)</f>
        <v>0.25</v>
      </c>
      <c r="V113" s="121"/>
      <c r="W113" s="428"/>
      <c r="X113" s="265"/>
      <c r="Y113" s="683"/>
      <c r="Z113" s="99">
        <f>IFERROR(IF(F111="Según demanda",(V111+Q111+L111+G111)/(H111+M111+R111+W111),(V111+Q111+L111+G111)/F111),0)</f>
        <v>0.5</v>
      </c>
    </row>
    <row r="114" spans="1:26" s="680" customFormat="1" ht="166.2" customHeight="1">
      <c r="A114" s="693" t="s">
        <v>364</v>
      </c>
      <c r="B114" s="374" t="s">
        <v>610</v>
      </c>
      <c r="C114" s="684" t="s">
        <v>611</v>
      </c>
      <c r="D114" s="685" t="s">
        <v>984</v>
      </c>
      <c r="E114" s="349" t="s">
        <v>646</v>
      </c>
      <c r="F114" s="310" t="s">
        <v>920</v>
      </c>
      <c r="G114" s="218">
        <v>1</v>
      </c>
      <c r="H114" s="359">
        <v>1</v>
      </c>
      <c r="I114" s="265">
        <f t="shared" si="42"/>
        <v>1</v>
      </c>
      <c r="J114" s="680" t="s">
        <v>985</v>
      </c>
      <c r="K114" s="99">
        <f t="shared" si="43"/>
        <v>1</v>
      </c>
      <c r="L114" s="218"/>
      <c r="M114" s="359"/>
      <c r="N114" s="360">
        <f t="shared" si="49"/>
        <v>0</v>
      </c>
      <c r="P114" s="219">
        <f t="shared" si="50"/>
        <v>1</v>
      </c>
      <c r="Q114" s="121"/>
      <c r="R114" s="428"/>
      <c r="S114" s="265">
        <f t="shared" si="51"/>
        <v>0</v>
      </c>
      <c r="U114" s="99">
        <f t="shared" si="52"/>
        <v>1</v>
      </c>
      <c r="V114" s="121">
        <v>16</v>
      </c>
      <c r="W114" s="428">
        <v>16</v>
      </c>
      <c r="X114" s="265">
        <f t="shared" si="53"/>
        <v>1</v>
      </c>
      <c r="Z114" s="99">
        <f t="shared" si="54"/>
        <v>1</v>
      </c>
    </row>
    <row r="115" spans="1:26" s="680" customFormat="1" ht="166.2" customHeight="1">
      <c r="A115" s="694" t="s">
        <v>45</v>
      </c>
      <c r="B115" s="686" t="s">
        <v>612</v>
      </c>
      <c r="C115" s="684" t="s">
        <v>613</v>
      </c>
      <c r="D115" s="684" t="s">
        <v>614</v>
      </c>
      <c r="E115" s="687" t="s">
        <v>647</v>
      </c>
      <c r="F115" s="674" t="s">
        <v>920</v>
      </c>
      <c r="G115" s="675">
        <v>11787505000</v>
      </c>
      <c r="H115" s="676">
        <v>11731933000</v>
      </c>
      <c r="I115" s="265">
        <f t="shared" si="42"/>
        <v>1.0047368153227605</v>
      </c>
      <c r="J115" s="683" t="s">
        <v>986</v>
      </c>
      <c r="K115" s="99">
        <f>IFERROR(IF(F115="Según demanda",G115/H115,G115/F115),0)</f>
        <v>1.0047368153227605</v>
      </c>
      <c r="L115" s="98"/>
      <c r="M115" s="428"/>
      <c r="N115" s="265">
        <f t="shared" si="49"/>
        <v>0</v>
      </c>
      <c r="O115" s="314"/>
      <c r="P115" s="99">
        <f t="shared" si="50"/>
        <v>1.0047368153227605</v>
      </c>
      <c r="Q115" s="121"/>
      <c r="R115" s="428"/>
      <c r="S115" s="265">
        <f t="shared" si="51"/>
        <v>0</v>
      </c>
      <c r="T115" s="314"/>
      <c r="U115" s="99">
        <f t="shared" si="52"/>
        <v>1.0047368153227605</v>
      </c>
      <c r="V115" s="121">
        <v>36</v>
      </c>
      <c r="W115" s="428">
        <v>10</v>
      </c>
      <c r="X115" s="265">
        <f t="shared" si="53"/>
        <v>3.6</v>
      </c>
      <c r="Y115" s="314"/>
      <c r="Z115" s="99">
        <f t="shared" si="54"/>
        <v>1.0047368175348965</v>
      </c>
    </row>
    <row r="116" spans="1:26" s="680" customFormat="1" ht="166.2" customHeight="1">
      <c r="A116" s="692" t="s">
        <v>45</v>
      </c>
      <c r="B116" s="288" t="s">
        <v>615</v>
      </c>
      <c r="C116" s="677" t="s">
        <v>987</v>
      </c>
      <c r="D116" s="288" t="s">
        <v>616</v>
      </c>
      <c r="E116" s="303" t="s">
        <v>988</v>
      </c>
      <c r="F116" s="303" t="s">
        <v>920</v>
      </c>
      <c r="G116" s="98">
        <v>14</v>
      </c>
      <c r="H116" s="428">
        <v>14</v>
      </c>
      <c r="I116" s="265">
        <f t="shared" si="42"/>
        <v>1</v>
      </c>
      <c r="J116" s="314" t="s">
        <v>989</v>
      </c>
      <c r="K116" s="99">
        <f t="shared" si="43"/>
        <v>1</v>
      </c>
      <c r="L116" s="106"/>
      <c r="M116" s="106"/>
      <c r="N116" s="265">
        <f t="shared" si="49"/>
        <v>0</v>
      </c>
      <c r="O116" s="314"/>
      <c r="P116" s="99">
        <f t="shared" si="50"/>
        <v>1</v>
      </c>
      <c r="Q116" s="122"/>
      <c r="R116" s="106"/>
      <c r="S116" s="265">
        <f t="shared" si="51"/>
        <v>0</v>
      </c>
      <c r="T116" s="314"/>
      <c r="U116" s="99">
        <f t="shared" si="52"/>
        <v>1</v>
      </c>
      <c r="V116" s="121">
        <v>1</v>
      </c>
      <c r="W116" s="428">
        <v>1</v>
      </c>
      <c r="X116" s="265">
        <f t="shared" si="53"/>
        <v>1</v>
      </c>
      <c r="Y116" s="314"/>
      <c r="Z116" s="99">
        <f t="shared" si="54"/>
        <v>1</v>
      </c>
    </row>
    <row r="117" spans="1:26" s="680" customFormat="1" ht="166.2" customHeight="1">
      <c r="A117" s="692" t="s">
        <v>47</v>
      </c>
      <c r="B117" s="374" t="s">
        <v>617</v>
      </c>
      <c r="C117" s="686" t="s">
        <v>618</v>
      </c>
      <c r="D117" s="374" t="s">
        <v>619</v>
      </c>
      <c r="E117" s="349" t="s">
        <v>990</v>
      </c>
      <c r="F117" s="361" t="s">
        <v>920</v>
      </c>
      <c r="G117" s="98">
        <v>1</v>
      </c>
      <c r="H117" s="428">
        <v>1</v>
      </c>
      <c r="I117" s="265">
        <f>IFERROR((G117/H117),0)</f>
        <v>1</v>
      </c>
      <c r="J117" s="314" t="s">
        <v>991</v>
      </c>
      <c r="K117" s="99">
        <f t="shared" si="43"/>
        <v>1</v>
      </c>
      <c r="L117" s="362"/>
      <c r="M117" s="428"/>
      <c r="N117" s="265">
        <f t="shared" si="49"/>
        <v>0</v>
      </c>
      <c r="O117" s="314"/>
      <c r="P117" s="99">
        <f t="shared" si="50"/>
        <v>1</v>
      </c>
      <c r="Q117" s="121"/>
      <c r="R117" s="428"/>
      <c r="S117" s="265">
        <f t="shared" si="51"/>
        <v>0</v>
      </c>
      <c r="T117" s="314"/>
      <c r="U117" s="99">
        <f t="shared" si="52"/>
        <v>1</v>
      </c>
      <c r="V117" s="121">
        <v>0</v>
      </c>
      <c r="W117" s="428">
        <v>0</v>
      </c>
      <c r="X117" s="265">
        <f t="shared" si="53"/>
        <v>0</v>
      </c>
      <c r="Y117" s="314"/>
      <c r="Z117" s="99">
        <f t="shared" si="54"/>
        <v>1</v>
      </c>
    </row>
    <row r="118" spans="1:26" s="680" customFormat="1" ht="166.2" customHeight="1">
      <c r="A118" s="692" t="s">
        <v>46</v>
      </c>
      <c r="B118" s="288" t="s">
        <v>992</v>
      </c>
      <c r="C118" s="677" t="s">
        <v>993</v>
      </c>
      <c r="D118" s="288" t="s">
        <v>994</v>
      </c>
      <c r="E118" s="288" t="s">
        <v>995</v>
      </c>
      <c r="F118" s="361" t="s">
        <v>920</v>
      </c>
      <c r="G118" s="98">
        <v>0</v>
      </c>
      <c r="H118" s="428">
        <v>0</v>
      </c>
      <c r="I118" s="265">
        <f t="shared" si="42"/>
        <v>0</v>
      </c>
      <c r="J118" s="314" t="s">
        <v>996</v>
      </c>
      <c r="K118" s="99">
        <f t="shared" si="43"/>
        <v>0</v>
      </c>
      <c r="L118" s="362"/>
      <c r="M118" s="428"/>
      <c r="N118" s="265">
        <f t="shared" si="49"/>
        <v>0</v>
      </c>
      <c r="O118" s="197"/>
      <c r="P118" s="99">
        <f t="shared" si="50"/>
        <v>0</v>
      </c>
      <c r="Q118" s="121"/>
      <c r="R118" s="428"/>
      <c r="S118" s="265">
        <f t="shared" si="51"/>
        <v>0</v>
      </c>
      <c r="T118" s="197"/>
      <c r="U118" s="99">
        <f t="shared" si="52"/>
        <v>0</v>
      </c>
      <c r="V118" s="121">
        <v>0</v>
      </c>
      <c r="W118" s="428">
        <v>0</v>
      </c>
      <c r="X118" s="265">
        <f t="shared" si="53"/>
        <v>0</v>
      </c>
      <c r="Y118" s="362"/>
      <c r="Z118" s="99">
        <f t="shared" si="54"/>
        <v>0</v>
      </c>
    </row>
    <row r="119" spans="1:26" s="680" customFormat="1" ht="166.2" customHeight="1">
      <c r="A119" s="692" t="s">
        <v>47</v>
      </c>
      <c r="B119" s="288" t="s">
        <v>620</v>
      </c>
      <c r="C119" s="677" t="s">
        <v>621</v>
      </c>
      <c r="D119" s="288" t="s">
        <v>997</v>
      </c>
      <c r="E119" s="288" t="s">
        <v>622</v>
      </c>
      <c r="F119" s="361">
        <v>1</v>
      </c>
      <c r="G119" s="98" t="s">
        <v>361</v>
      </c>
      <c r="H119" s="428">
        <v>1</v>
      </c>
      <c r="I119" s="265">
        <f t="shared" si="42"/>
        <v>1</v>
      </c>
      <c r="J119" s="314" t="s">
        <v>998</v>
      </c>
      <c r="K119" s="99"/>
      <c r="L119" s="362"/>
      <c r="M119" s="428"/>
      <c r="N119" s="265">
        <f t="shared" si="49"/>
        <v>0</v>
      </c>
      <c r="O119" s="314"/>
      <c r="P119" s="99">
        <f t="shared" si="50"/>
        <v>1</v>
      </c>
      <c r="Q119" s="121"/>
      <c r="R119" s="428"/>
      <c r="S119" s="265">
        <f t="shared" si="51"/>
        <v>0</v>
      </c>
      <c r="T119" s="130"/>
      <c r="U119" s="99">
        <f t="shared" si="52"/>
        <v>1</v>
      </c>
      <c r="V119" s="121">
        <v>5</v>
      </c>
      <c r="W119" s="428">
        <v>6</v>
      </c>
      <c r="X119" s="265">
        <f t="shared" si="53"/>
        <v>0.83333333333333337</v>
      </c>
      <c r="Y119" s="205"/>
      <c r="Z119" s="99">
        <f t="shared" si="54"/>
        <v>6</v>
      </c>
    </row>
    <row r="120" spans="1:26" s="680" customFormat="1" ht="166.2" customHeight="1">
      <c r="A120" s="692" t="s">
        <v>48</v>
      </c>
      <c r="B120" s="361" t="s">
        <v>999</v>
      </c>
      <c r="C120" s="677" t="s">
        <v>1000</v>
      </c>
      <c r="D120" s="288" t="s">
        <v>1001</v>
      </c>
      <c r="E120" s="288" t="s">
        <v>623</v>
      </c>
      <c r="F120" s="361">
        <v>1</v>
      </c>
      <c r="G120" s="98">
        <v>1</v>
      </c>
      <c r="H120" s="428">
        <v>1</v>
      </c>
      <c r="I120" s="265">
        <f t="shared" si="42"/>
        <v>1</v>
      </c>
      <c r="J120" s="197" t="s">
        <v>1002</v>
      </c>
      <c r="K120" s="100">
        <f t="shared" si="43"/>
        <v>1</v>
      </c>
      <c r="L120" s="312"/>
      <c r="M120" s="313"/>
      <c r="N120" s="265">
        <f t="shared" si="49"/>
        <v>0</v>
      </c>
      <c r="O120" s="688"/>
      <c r="P120" s="99">
        <f t="shared" si="50"/>
        <v>1</v>
      </c>
      <c r="Q120" s="126"/>
      <c r="R120" s="311"/>
      <c r="S120" s="265">
        <f t="shared" si="51"/>
        <v>0</v>
      </c>
      <c r="T120" s="130"/>
      <c r="U120" s="99">
        <f t="shared" si="52"/>
        <v>1</v>
      </c>
      <c r="V120" s="125">
        <v>21133788341</v>
      </c>
      <c r="W120" s="126">
        <f>R120</f>
        <v>0</v>
      </c>
      <c r="X120" s="265">
        <f t="shared" si="53"/>
        <v>0</v>
      </c>
      <c r="Y120" s="205"/>
      <c r="Z120" s="99">
        <f t="shared" si="54"/>
        <v>21133788342</v>
      </c>
    </row>
    <row r="121" spans="1:26" s="680" customFormat="1" ht="166.2" customHeight="1">
      <c r="A121" s="692" t="s">
        <v>365</v>
      </c>
      <c r="B121" s="361" t="s">
        <v>624</v>
      </c>
      <c r="C121" s="677" t="s">
        <v>625</v>
      </c>
      <c r="D121" s="288" t="s">
        <v>626</v>
      </c>
      <c r="E121" s="288" t="s">
        <v>1003</v>
      </c>
      <c r="F121" s="361">
        <v>6</v>
      </c>
      <c r="G121" s="98">
        <v>0</v>
      </c>
      <c r="H121" s="428">
        <v>0</v>
      </c>
      <c r="I121" s="265">
        <f t="shared" si="42"/>
        <v>0</v>
      </c>
      <c r="J121" s="362" t="s">
        <v>1004</v>
      </c>
      <c r="K121" s="100">
        <f t="shared" si="43"/>
        <v>0</v>
      </c>
      <c r="L121" s="98"/>
      <c r="M121" s="428"/>
      <c r="N121" s="265">
        <f t="shared" si="49"/>
        <v>0</v>
      </c>
      <c r="O121" s="314"/>
      <c r="P121" s="99">
        <f t="shared" si="50"/>
        <v>0</v>
      </c>
      <c r="Q121" s="121"/>
      <c r="R121" s="428"/>
      <c r="S121" s="315">
        <f t="shared" si="51"/>
        <v>0</v>
      </c>
      <c r="T121" s="115"/>
      <c r="U121" s="99">
        <f t="shared" si="52"/>
        <v>0</v>
      </c>
      <c r="V121" s="121">
        <v>4</v>
      </c>
      <c r="W121" s="428">
        <v>4</v>
      </c>
      <c r="X121" s="265">
        <f t="shared" si="53"/>
        <v>1</v>
      </c>
      <c r="Y121" s="115"/>
      <c r="Z121" s="99">
        <f t="shared" si="54"/>
        <v>0.66666666666666663</v>
      </c>
    </row>
    <row r="122" spans="1:26" s="680" customFormat="1" ht="166.2" customHeight="1">
      <c r="A122" s="692" t="s">
        <v>49</v>
      </c>
      <c r="B122" s="361" t="s">
        <v>627</v>
      </c>
      <c r="C122" s="677" t="s">
        <v>628</v>
      </c>
      <c r="D122" s="288" t="s">
        <v>1005</v>
      </c>
      <c r="E122" s="288" t="s">
        <v>648</v>
      </c>
      <c r="F122" s="288" t="s">
        <v>920</v>
      </c>
      <c r="G122" s="678">
        <v>3153971944.4899998</v>
      </c>
      <c r="H122" s="679">
        <v>29762488019.16</v>
      </c>
      <c r="I122" s="265">
        <f t="shared" si="42"/>
        <v>0.10597138056669148</v>
      </c>
      <c r="J122" s="314" t="s">
        <v>1006</v>
      </c>
      <c r="K122" s="100">
        <f t="shared" si="43"/>
        <v>0.10597138056669148</v>
      </c>
      <c r="L122" s="362"/>
      <c r="M122" s="428"/>
      <c r="N122" s="265">
        <f t="shared" si="49"/>
        <v>0</v>
      </c>
      <c r="O122" s="688"/>
      <c r="P122" s="99">
        <f t="shared" si="50"/>
        <v>0.10597138056669148</v>
      </c>
      <c r="Q122" s="121"/>
      <c r="R122" s="428"/>
      <c r="S122" s="315">
        <f t="shared" si="51"/>
        <v>0</v>
      </c>
      <c r="T122" s="130"/>
      <c r="U122" s="99">
        <f t="shared" si="52"/>
        <v>0.10597138056669148</v>
      </c>
      <c r="V122" s="121">
        <v>3</v>
      </c>
      <c r="W122" s="428">
        <v>12</v>
      </c>
      <c r="X122" s="265">
        <f t="shared" si="53"/>
        <v>0.25</v>
      </c>
      <c r="Y122" s="130"/>
      <c r="Z122" s="99">
        <f t="shared" si="54"/>
        <v>0.10597138062476268</v>
      </c>
    </row>
    <row r="123" spans="1:26" s="680" customFormat="1" ht="166.2" customHeight="1">
      <c r="A123" s="692" t="s">
        <v>50</v>
      </c>
      <c r="B123" s="288" t="s">
        <v>1007</v>
      </c>
      <c r="C123" s="677" t="s">
        <v>1008</v>
      </c>
      <c r="D123" s="288" t="s">
        <v>629</v>
      </c>
      <c r="E123" s="288" t="s">
        <v>649</v>
      </c>
      <c r="F123" s="361" t="s">
        <v>920</v>
      </c>
      <c r="G123" s="98">
        <v>1</v>
      </c>
      <c r="H123" s="428">
        <v>1</v>
      </c>
      <c r="I123" s="265">
        <f t="shared" si="42"/>
        <v>1</v>
      </c>
      <c r="J123" s="314" t="s">
        <v>1009</v>
      </c>
      <c r="K123" s="99">
        <f t="shared" si="43"/>
        <v>1</v>
      </c>
      <c r="L123" s="362"/>
      <c r="M123" s="428"/>
      <c r="N123" s="265">
        <f t="shared" si="49"/>
        <v>0</v>
      </c>
      <c r="O123" s="314"/>
      <c r="P123" s="99">
        <f t="shared" si="50"/>
        <v>1</v>
      </c>
      <c r="Q123" s="121"/>
      <c r="R123" s="428"/>
      <c r="S123" s="265">
        <f t="shared" si="51"/>
        <v>0</v>
      </c>
      <c r="T123" s="439"/>
      <c r="U123" s="99">
        <f t="shared" si="52"/>
        <v>1</v>
      </c>
      <c r="V123" s="121">
        <v>1</v>
      </c>
      <c r="W123" s="428">
        <v>4</v>
      </c>
      <c r="X123" s="265">
        <f t="shared" si="53"/>
        <v>0.25</v>
      </c>
      <c r="Y123" s="314"/>
      <c r="Z123" s="99">
        <f t="shared" si="54"/>
        <v>0.4</v>
      </c>
    </row>
    <row r="124" spans="1:26" s="680" customFormat="1" ht="166.2" customHeight="1">
      <c r="A124" s="692" t="s">
        <v>366</v>
      </c>
      <c r="B124" s="288" t="s">
        <v>630</v>
      </c>
      <c r="C124" s="677" t="s">
        <v>1010</v>
      </c>
      <c r="D124" s="288" t="s">
        <v>1011</v>
      </c>
      <c r="E124" s="288" t="s">
        <v>1012</v>
      </c>
      <c r="F124" s="361">
        <v>12</v>
      </c>
      <c r="G124" s="98">
        <v>3</v>
      </c>
      <c r="H124" s="428">
        <v>12</v>
      </c>
      <c r="I124" s="265">
        <f t="shared" si="42"/>
        <v>0.25</v>
      </c>
      <c r="J124" s="314" t="s">
        <v>1013</v>
      </c>
      <c r="K124" s="99">
        <f t="shared" si="43"/>
        <v>0.25</v>
      </c>
      <c r="L124" s="217"/>
      <c r="M124" s="428"/>
      <c r="N124" s="265">
        <f t="shared" si="49"/>
        <v>0</v>
      </c>
      <c r="O124" s="689"/>
      <c r="P124" s="99">
        <f t="shared" si="50"/>
        <v>0.25</v>
      </c>
      <c r="Q124" s="121"/>
      <c r="R124" s="428"/>
      <c r="S124" s="315">
        <f t="shared" si="51"/>
        <v>0</v>
      </c>
      <c r="T124" s="689"/>
      <c r="U124" s="99">
        <f t="shared" si="52"/>
        <v>0.25</v>
      </c>
      <c r="V124" s="121">
        <v>3992</v>
      </c>
      <c r="W124" s="428">
        <v>3992</v>
      </c>
      <c r="X124" s="265">
        <f t="shared" si="53"/>
        <v>1</v>
      </c>
      <c r="Y124" s="205"/>
      <c r="Z124" s="99">
        <f t="shared" si="54"/>
        <v>332.91666666666669</v>
      </c>
    </row>
    <row r="125" spans="1:26" s="680" customFormat="1" ht="166.2" customHeight="1">
      <c r="A125" s="692" t="s">
        <v>51</v>
      </c>
      <c r="B125" s="361" t="s">
        <v>631</v>
      </c>
      <c r="C125" s="677" t="s">
        <v>632</v>
      </c>
      <c r="D125" s="288" t="s">
        <v>633</v>
      </c>
      <c r="E125" s="288" t="s">
        <v>650</v>
      </c>
      <c r="F125" s="361">
        <v>4</v>
      </c>
      <c r="G125" s="98" t="s">
        <v>361</v>
      </c>
      <c r="H125" s="428">
        <v>4</v>
      </c>
      <c r="I125" s="265">
        <f t="shared" si="42"/>
        <v>0.25</v>
      </c>
      <c r="J125" s="314" t="s">
        <v>1014</v>
      </c>
      <c r="K125" s="99">
        <f t="shared" si="43"/>
        <v>0.25</v>
      </c>
      <c r="L125" s="217"/>
      <c r="M125" s="106"/>
      <c r="N125" s="265">
        <f t="shared" si="49"/>
        <v>0</v>
      </c>
      <c r="O125" s="314"/>
      <c r="P125" s="99">
        <f t="shared" si="50"/>
        <v>0.25</v>
      </c>
      <c r="Q125" s="121"/>
      <c r="R125" s="121"/>
      <c r="S125" s="265">
        <f t="shared" si="51"/>
        <v>0</v>
      </c>
      <c r="T125" s="439"/>
      <c r="U125" s="99">
        <f t="shared" si="52"/>
        <v>0.25</v>
      </c>
      <c r="V125" s="428">
        <f>850+774+1650</f>
        <v>3274</v>
      </c>
      <c r="W125" s="428">
        <f>850+774+1650</f>
        <v>3274</v>
      </c>
      <c r="X125" s="265">
        <f t="shared" si="53"/>
        <v>1</v>
      </c>
      <c r="Y125" s="690"/>
      <c r="Z125" s="99">
        <f t="shared" si="54"/>
        <v>818.75</v>
      </c>
    </row>
    <row r="126" spans="1:26" s="680" customFormat="1" ht="166.2" customHeight="1">
      <c r="A126" s="692" t="s">
        <v>52</v>
      </c>
      <c r="B126" s="361" t="s">
        <v>634</v>
      </c>
      <c r="C126" s="677" t="s">
        <v>1015</v>
      </c>
      <c r="D126" s="288" t="s">
        <v>635</v>
      </c>
      <c r="E126" s="288" t="s">
        <v>651</v>
      </c>
      <c r="F126" s="288" t="s">
        <v>920</v>
      </c>
      <c r="G126" s="98">
        <v>795</v>
      </c>
      <c r="H126" s="428">
        <v>795</v>
      </c>
      <c r="I126" s="265">
        <f t="shared" si="42"/>
        <v>1</v>
      </c>
      <c r="J126" s="314" t="s">
        <v>1016</v>
      </c>
      <c r="K126" s="99">
        <f t="shared" si="43"/>
        <v>1</v>
      </c>
      <c r="L126" s="362"/>
      <c r="M126" s="428"/>
      <c r="N126" s="265">
        <f t="shared" si="49"/>
        <v>0</v>
      </c>
      <c r="O126" s="314"/>
      <c r="P126" s="99">
        <f t="shared" si="50"/>
        <v>1</v>
      </c>
      <c r="Q126" s="121"/>
      <c r="R126" s="428"/>
      <c r="S126" s="315">
        <f t="shared" si="51"/>
        <v>0</v>
      </c>
      <c r="T126" s="439"/>
      <c r="U126" s="99">
        <f t="shared" si="52"/>
        <v>1</v>
      </c>
      <c r="V126" s="121">
        <v>6</v>
      </c>
      <c r="W126" s="428">
        <v>6</v>
      </c>
      <c r="X126" s="265"/>
      <c r="Y126" s="205"/>
      <c r="Z126" s="99">
        <f t="shared" si="54"/>
        <v>1</v>
      </c>
    </row>
    <row r="127" spans="1:26" s="680" customFormat="1" ht="166.2" customHeight="1">
      <c r="A127" s="692" t="s">
        <v>53</v>
      </c>
      <c r="B127" s="361" t="s">
        <v>636</v>
      </c>
      <c r="C127" s="677" t="s">
        <v>637</v>
      </c>
      <c r="D127" s="288" t="s">
        <v>1017</v>
      </c>
      <c r="E127" s="288" t="s">
        <v>652</v>
      </c>
      <c r="F127" s="361" t="s">
        <v>920</v>
      </c>
      <c r="G127" s="98">
        <v>577</v>
      </c>
      <c r="H127" s="428">
        <v>577</v>
      </c>
      <c r="I127" s="265">
        <f t="shared" si="42"/>
        <v>1</v>
      </c>
      <c r="J127" s="314" t="s">
        <v>1018</v>
      </c>
      <c r="K127" s="99">
        <f>IFERROR(IF(F127="Según demanda",G127/H127,G127/F127),0)</f>
        <v>1</v>
      </c>
      <c r="L127" s="362"/>
      <c r="M127" s="428"/>
      <c r="N127" s="265">
        <f t="shared" si="49"/>
        <v>0</v>
      </c>
      <c r="O127" s="314"/>
      <c r="P127" s="99">
        <f t="shared" si="50"/>
        <v>1</v>
      </c>
      <c r="Q127" s="121"/>
      <c r="R127" s="428"/>
      <c r="S127" s="315">
        <f t="shared" si="51"/>
        <v>0</v>
      </c>
      <c r="T127" s="130"/>
      <c r="U127" s="99">
        <f>IFERROR(IF(F127="Según demanda",(Q127+L127+G127)/(H127+M127+R127),(Q127+L127+G127)/F127),0)</f>
        <v>1</v>
      </c>
      <c r="V127" s="121">
        <v>9</v>
      </c>
      <c r="W127" s="428">
        <v>9</v>
      </c>
      <c r="X127" s="315">
        <f>IFERROR((V127/W127),0)</f>
        <v>1</v>
      </c>
      <c r="Y127" s="691"/>
      <c r="Z127" s="99">
        <f t="shared" si="54"/>
        <v>1</v>
      </c>
    </row>
    <row r="128" spans="1:26" s="680" customFormat="1" ht="166.2" customHeight="1">
      <c r="A128" s="692" t="s">
        <v>54</v>
      </c>
      <c r="B128" s="288" t="s">
        <v>638</v>
      </c>
      <c r="C128" s="677" t="s">
        <v>639</v>
      </c>
      <c r="D128" s="288" t="s">
        <v>640</v>
      </c>
      <c r="E128" s="288" t="s">
        <v>640</v>
      </c>
      <c r="F128" s="361" t="s">
        <v>920</v>
      </c>
      <c r="G128" s="98">
        <v>4</v>
      </c>
      <c r="H128" s="428">
        <v>4</v>
      </c>
      <c r="I128" s="265">
        <f t="shared" si="42"/>
        <v>1</v>
      </c>
      <c r="J128" s="314" t="s">
        <v>1019</v>
      </c>
      <c r="K128" s="99">
        <f t="shared" si="43"/>
        <v>1</v>
      </c>
      <c r="L128" s="551"/>
      <c r="M128" s="549"/>
      <c r="N128" s="539">
        <f>IFERROR((L128/M128),0)</f>
        <v>0</v>
      </c>
      <c r="O128" s="541"/>
      <c r="P128" s="545">
        <f t="shared" ref="P128" si="55">IFERROR(IF(F128="Según demanda",(L128+G128)/(H128+M128),(L128+G128)/F128),0)</f>
        <v>1</v>
      </c>
      <c r="Q128" s="551"/>
      <c r="R128" s="549"/>
      <c r="S128" s="539">
        <f>IFERROR((Q128/R128),0)</f>
        <v>0</v>
      </c>
      <c r="T128" s="541"/>
      <c r="U128" s="545">
        <f>IFERROR(IF(F128="Según demanda",(Q128+L128+G128)/(H128+M128+R128),(Q128+L128+G128)/F128),0)</f>
        <v>1</v>
      </c>
      <c r="V128" s="547"/>
      <c r="W128" s="549"/>
      <c r="X128" s="539"/>
      <c r="Y128" s="541"/>
      <c r="Z128" s="545">
        <f t="shared" ref="Z128" si="56">IFERROR(IF(F128="Según demanda",(V128+Q128+L128+G128)/(H128+M128+R128+W128),(V128+Q128+L128+G128)/F128),0)</f>
        <v>1</v>
      </c>
    </row>
    <row r="129" spans="1:26" s="680" customFormat="1" ht="166.2" customHeight="1" thickBot="1">
      <c r="A129" s="692" t="s">
        <v>55</v>
      </c>
      <c r="B129" s="361" t="s">
        <v>641</v>
      </c>
      <c r="C129" s="677" t="s">
        <v>642</v>
      </c>
      <c r="D129" s="288" t="s">
        <v>643</v>
      </c>
      <c r="E129" s="288" t="s">
        <v>643</v>
      </c>
      <c r="F129" s="361" t="s">
        <v>920</v>
      </c>
      <c r="G129" s="98">
        <v>9</v>
      </c>
      <c r="H129" s="428">
        <v>9</v>
      </c>
      <c r="I129" s="265">
        <f t="shared" si="42"/>
        <v>1</v>
      </c>
      <c r="J129" s="314" t="s">
        <v>1020</v>
      </c>
      <c r="K129" s="99">
        <f t="shared" si="43"/>
        <v>1</v>
      </c>
      <c r="L129" s="552"/>
      <c r="M129" s="550"/>
      <c r="N129" s="540"/>
      <c r="O129" s="542"/>
      <c r="P129" s="546"/>
      <c r="Q129" s="552"/>
      <c r="R129" s="550"/>
      <c r="S129" s="540"/>
      <c r="T129" s="542"/>
      <c r="U129" s="546">
        <f>IFERROR(IF(F129="Según demanda",(Q129+L129+G129)/(H129+M129+R129),(Q129+L129+G129)/F129),0)</f>
        <v>1</v>
      </c>
      <c r="V129" s="548"/>
      <c r="W129" s="550"/>
      <c r="X129" s="540"/>
      <c r="Y129" s="542"/>
      <c r="Z129" s="546"/>
    </row>
    <row r="130" spans="1:26" ht="55.8" customHeight="1" thickBot="1">
      <c r="A130" s="622" t="s">
        <v>44</v>
      </c>
      <c r="B130" s="625" t="s">
        <v>653</v>
      </c>
      <c r="C130" s="389" t="s">
        <v>654</v>
      </c>
      <c r="D130" s="389" t="s">
        <v>655</v>
      </c>
      <c r="E130" s="389" t="s">
        <v>688</v>
      </c>
      <c r="F130" s="299" t="s">
        <v>920</v>
      </c>
      <c r="G130" s="336">
        <v>55</v>
      </c>
      <c r="H130" s="330">
        <v>55</v>
      </c>
      <c r="I130" s="265">
        <f>IFERROR((G130/H130),0)</f>
        <v>1</v>
      </c>
      <c r="J130" s="101"/>
      <c r="K130" s="100">
        <f t="shared" ref="K130:K141" si="57">IFERROR(IF(F130="Según demanda",G130/H130,G130/F130),0)</f>
        <v>1</v>
      </c>
      <c r="L130" s="98"/>
      <c r="M130" s="98"/>
      <c r="N130" s="277">
        <f>IFERROR((L130/M130),0)</f>
        <v>0</v>
      </c>
      <c r="O130" s="101"/>
      <c r="P130" s="107">
        <f>IFERROR(IF(F130="Según demanda",(L130+#REF!)/(H130+#REF!),(L130+#REF!)/F130),0)</f>
        <v>0</v>
      </c>
      <c r="Q130" s="301"/>
      <c r="R130" s="204"/>
      <c r="S130" s="277">
        <f t="shared" ref="S130:S142" si="58">IFERROR((Q130/R130),0)</f>
        <v>0</v>
      </c>
      <c r="T130" s="302"/>
      <c r="U130" s="99">
        <f>IFERROR(IF(F130="Según demanda",(Q130+L130+#REF!)/(H130+#REF!+R130),(Q130+L130+#REF!)/F130),0)</f>
        <v>0</v>
      </c>
      <c r="V130" s="301">
        <v>0</v>
      </c>
      <c r="W130" s="204" t="s">
        <v>367</v>
      </c>
      <c r="X130" s="277">
        <f t="shared" ref="X130:X142" si="59">IFERROR((V130/W130),0)</f>
        <v>0</v>
      </c>
      <c r="Y130" s="302"/>
      <c r="Z130" s="99">
        <f>IFERROR(IF(F130="Según demanda",(V130+Q130+L130+#REF!)/(H130+#REF!+R130+W130),(V130+Q130+L130+#REF!)/F130),0)</f>
        <v>0</v>
      </c>
    </row>
    <row r="131" spans="1:26" ht="55.8" customHeight="1">
      <c r="A131" s="623"/>
      <c r="B131" s="625"/>
      <c r="C131" s="389" t="s">
        <v>656</v>
      </c>
      <c r="D131" s="389" t="s">
        <v>657</v>
      </c>
      <c r="E131" s="303" t="s">
        <v>689</v>
      </c>
      <c r="F131" s="299" t="s">
        <v>920</v>
      </c>
      <c r="G131" s="336">
        <v>4</v>
      </c>
      <c r="H131" s="330">
        <v>4</v>
      </c>
      <c r="I131" s="332">
        <f t="shared" ref="I131:I141" si="60">IFERROR((G131/H131),0)</f>
        <v>1</v>
      </c>
      <c r="J131" s="304"/>
      <c r="K131" s="100">
        <f t="shared" si="57"/>
        <v>1</v>
      </c>
      <c r="L131" s="98"/>
      <c r="M131" s="98"/>
      <c r="N131" s="277">
        <f t="shared" ref="N131:N141" si="61">IFERROR((L131/M131),0)</f>
        <v>0</v>
      </c>
      <c r="O131" s="304"/>
      <c r="P131" s="107">
        <f>IFERROR(IF(F131="Según demanda",(L131+#REF!)/(H131+#REF!),(L131+#REF!)/F131),0)</f>
        <v>0</v>
      </c>
      <c r="Q131" s="301"/>
      <c r="R131" s="204"/>
      <c r="S131" s="277">
        <f t="shared" si="58"/>
        <v>0</v>
      </c>
      <c r="T131" s="305"/>
      <c r="U131" s="99">
        <f>IFERROR(IF(F131="Según demanda",(Q131+L131+G131)/(H131+M130+R131),(Q131+L131+G131)/F131),0)</f>
        <v>1</v>
      </c>
      <c r="V131" s="301">
        <v>0</v>
      </c>
      <c r="W131" s="204" t="s">
        <v>367</v>
      </c>
      <c r="X131" s="277">
        <f t="shared" si="59"/>
        <v>0</v>
      </c>
      <c r="Y131" s="305"/>
      <c r="Z131" s="99">
        <f>IFERROR(IF(F131="Según demanda",(V131+Q131+L131+G131)/(H131+M130+R131+W131),(V131+Q131+L131+G131)/F131),0)</f>
        <v>1</v>
      </c>
    </row>
    <row r="132" spans="1:26" ht="55.8" customHeight="1">
      <c r="A132" s="623"/>
      <c r="B132" s="625"/>
      <c r="C132" s="389" t="s">
        <v>658</v>
      </c>
      <c r="D132" s="389" t="s">
        <v>659</v>
      </c>
      <c r="E132" s="303" t="s">
        <v>690</v>
      </c>
      <c r="F132" s="299" t="s">
        <v>920</v>
      </c>
      <c r="G132" s="336">
        <v>1</v>
      </c>
      <c r="H132" s="330">
        <v>1</v>
      </c>
      <c r="I132" s="332">
        <f t="shared" si="60"/>
        <v>1</v>
      </c>
      <c r="J132" s="304"/>
      <c r="K132" s="100">
        <f t="shared" si="57"/>
        <v>1</v>
      </c>
      <c r="L132" s="98"/>
      <c r="M132" s="98"/>
      <c r="N132" s="277">
        <f t="shared" si="61"/>
        <v>0</v>
      </c>
      <c r="O132" s="304"/>
      <c r="P132" s="99">
        <f t="shared" ref="P132:P141" si="62">IFERROR(IF(F132="Según demanda",(L132+G132)/(H132+M132),(L132+G132)/F132),0)</f>
        <v>1</v>
      </c>
      <c r="Q132" s="301"/>
      <c r="R132" s="204"/>
      <c r="S132" s="277">
        <f t="shared" si="58"/>
        <v>0</v>
      </c>
      <c r="T132" s="306"/>
      <c r="U132" s="99">
        <f t="shared" ref="U132:U141" si="63">IFERROR(IF(F132="Según demanda",(Q132+L132+G132)/(H132+M132+R132),(Q132+L132+G132)/F132),0)</f>
        <v>1</v>
      </c>
      <c r="V132" s="301">
        <v>0</v>
      </c>
      <c r="W132" s="204" t="s">
        <v>367</v>
      </c>
      <c r="X132" s="277">
        <f t="shared" si="59"/>
        <v>0</v>
      </c>
      <c r="Y132" s="306"/>
      <c r="Z132" s="99">
        <f t="shared" ref="Z132:Z141" si="64">IFERROR(IF(F132="Según demanda",(V132+Q132+L132+G132)/(H132+M132+R132+W132),(V132+Q132+L132+G132)/F132),0)</f>
        <v>1</v>
      </c>
    </row>
    <row r="133" spans="1:26" ht="55.8" customHeight="1">
      <c r="A133" s="623"/>
      <c r="B133" s="625" t="s">
        <v>660</v>
      </c>
      <c r="C133" s="390" t="s">
        <v>661</v>
      </c>
      <c r="D133" s="340" t="s">
        <v>662</v>
      </c>
      <c r="E133" s="266" t="s">
        <v>691</v>
      </c>
      <c r="F133" s="299" t="s">
        <v>920</v>
      </c>
      <c r="G133" s="336">
        <v>45</v>
      </c>
      <c r="H133" s="330">
        <v>45</v>
      </c>
      <c r="I133" s="332">
        <f t="shared" si="60"/>
        <v>1</v>
      </c>
      <c r="J133" s="304"/>
      <c r="K133" s="100">
        <f t="shared" si="57"/>
        <v>1</v>
      </c>
      <c r="L133" s="98"/>
      <c r="M133" s="98"/>
      <c r="N133" s="277">
        <f t="shared" si="61"/>
        <v>0</v>
      </c>
      <c r="O133" s="304"/>
      <c r="P133" s="99">
        <f t="shared" si="62"/>
        <v>1</v>
      </c>
      <c r="Q133" s="301"/>
      <c r="R133" s="204"/>
      <c r="S133" s="277">
        <f t="shared" si="58"/>
        <v>0</v>
      </c>
      <c r="T133" s="304"/>
      <c r="U133" s="99">
        <f t="shared" si="63"/>
        <v>1</v>
      </c>
      <c r="V133" s="301">
        <v>0</v>
      </c>
      <c r="W133" s="204" t="s">
        <v>367</v>
      </c>
      <c r="X133" s="277">
        <f t="shared" si="59"/>
        <v>0</v>
      </c>
      <c r="Y133" s="304"/>
      <c r="Z133" s="99">
        <f t="shared" si="64"/>
        <v>1</v>
      </c>
    </row>
    <row r="134" spans="1:26" ht="55.8" customHeight="1">
      <c r="A134" s="623"/>
      <c r="B134" s="625"/>
      <c r="C134" s="389" t="s">
        <v>663</v>
      </c>
      <c r="D134" s="389" t="s">
        <v>664</v>
      </c>
      <c r="E134" s="389" t="s">
        <v>692</v>
      </c>
      <c r="F134" s="299" t="s">
        <v>920</v>
      </c>
      <c r="G134" s="336">
        <v>526</v>
      </c>
      <c r="H134" s="330">
        <v>526</v>
      </c>
      <c r="I134" s="332">
        <f t="shared" si="60"/>
        <v>1</v>
      </c>
      <c r="J134" s="28"/>
      <c r="K134" s="100">
        <f t="shared" si="57"/>
        <v>1</v>
      </c>
      <c r="L134" s="98"/>
      <c r="M134" s="98"/>
      <c r="N134" s="277">
        <f t="shared" si="61"/>
        <v>0</v>
      </c>
      <c r="O134" s="304"/>
      <c r="P134" s="99">
        <f t="shared" si="62"/>
        <v>1</v>
      </c>
      <c r="Q134" s="301"/>
      <c r="R134" s="204"/>
      <c r="S134" s="277">
        <f t="shared" si="58"/>
        <v>0</v>
      </c>
      <c r="T134" s="304"/>
      <c r="U134" s="99">
        <f t="shared" si="63"/>
        <v>1</v>
      </c>
      <c r="V134" s="301">
        <v>0</v>
      </c>
      <c r="W134" s="204" t="s">
        <v>367</v>
      </c>
      <c r="X134" s="277">
        <f t="shared" si="59"/>
        <v>0</v>
      </c>
      <c r="Y134" s="304"/>
      <c r="Z134" s="99">
        <f t="shared" si="64"/>
        <v>1</v>
      </c>
    </row>
    <row r="135" spans="1:26" ht="55.8" customHeight="1">
      <c r="A135" s="623"/>
      <c r="B135" s="625"/>
      <c r="C135" s="390" t="s">
        <v>665</v>
      </c>
      <c r="D135" s="340" t="s">
        <v>666</v>
      </c>
      <c r="E135" s="340" t="s">
        <v>693</v>
      </c>
      <c r="F135" s="299" t="s">
        <v>920</v>
      </c>
      <c r="G135" s="336">
        <v>19</v>
      </c>
      <c r="H135" s="330">
        <v>19</v>
      </c>
      <c r="I135" s="332">
        <f t="shared" si="60"/>
        <v>1</v>
      </c>
      <c r="J135" s="336"/>
      <c r="K135" s="100">
        <f t="shared" si="57"/>
        <v>1</v>
      </c>
      <c r="L135" s="98"/>
      <c r="M135" s="98"/>
      <c r="N135" s="277">
        <f t="shared" si="61"/>
        <v>0</v>
      </c>
      <c r="O135" s="232"/>
      <c r="P135" s="99">
        <f t="shared" si="62"/>
        <v>1</v>
      </c>
      <c r="Q135" s="301"/>
      <c r="R135" s="204"/>
      <c r="S135" s="277">
        <f t="shared" si="58"/>
        <v>0</v>
      </c>
      <c r="T135" s="232"/>
      <c r="U135" s="99">
        <f>IFERROR(IF(F135="Según demanda",(Q135+L135+G135)/(H135+M135+R135),(Q135+L135+G135)/F135),0)</f>
        <v>1</v>
      </c>
      <c r="V135" s="301">
        <v>0</v>
      </c>
      <c r="W135" s="204" t="s">
        <v>367</v>
      </c>
      <c r="X135" s="277">
        <f t="shared" si="59"/>
        <v>0</v>
      </c>
      <c r="Y135" s="232"/>
      <c r="Z135" s="99">
        <f t="shared" si="64"/>
        <v>1</v>
      </c>
    </row>
    <row r="136" spans="1:26" ht="55.8" customHeight="1">
      <c r="A136" s="623"/>
      <c r="B136" s="307" t="s">
        <v>667</v>
      </c>
      <c r="C136" s="350" t="s">
        <v>668</v>
      </c>
      <c r="D136" s="351" t="s">
        <v>669</v>
      </c>
      <c r="E136" s="351" t="s">
        <v>694</v>
      </c>
      <c r="F136" s="299" t="s">
        <v>920</v>
      </c>
      <c r="G136" s="336">
        <v>1</v>
      </c>
      <c r="H136" s="336">
        <v>1</v>
      </c>
      <c r="I136" s="332">
        <f t="shared" si="60"/>
        <v>1</v>
      </c>
      <c r="J136" s="336"/>
      <c r="K136" s="100">
        <v>0.3</v>
      </c>
      <c r="L136" s="98"/>
      <c r="M136" s="98"/>
      <c r="N136" s="277">
        <f t="shared" si="61"/>
        <v>0</v>
      </c>
      <c r="O136" s="232"/>
      <c r="P136" s="99">
        <f t="shared" si="62"/>
        <v>1</v>
      </c>
      <c r="Q136" s="301"/>
      <c r="R136" s="204"/>
      <c r="S136" s="277">
        <f t="shared" si="58"/>
        <v>0</v>
      </c>
      <c r="T136" s="232"/>
      <c r="U136" s="99">
        <f t="shared" ref="U136:U140" si="65">IFERROR(IF(F136="Según demanda",(Q136+L136+G136)/(H136+M136+R136),(Q136+L136+G136)/F136),0)</f>
        <v>1</v>
      </c>
      <c r="V136" s="301">
        <v>0</v>
      </c>
      <c r="W136" s="204" t="s">
        <v>367</v>
      </c>
      <c r="X136" s="277">
        <f t="shared" si="59"/>
        <v>0</v>
      </c>
      <c r="Y136" s="232"/>
      <c r="Z136" s="99">
        <f t="shared" si="64"/>
        <v>1</v>
      </c>
    </row>
    <row r="137" spans="1:26" ht="55.8" customHeight="1">
      <c r="A137" s="623"/>
      <c r="B137" s="198" t="s">
        <v>670</v>
      </c>
      <c r="C137" s="198" t="s">
        <v>671</v>
      </c>
      <c r="D137" s="198" t="s">
        <v>672</v>
      </c>
      <c r="E137" s="198" t="s">
        <v>695</v>
      </c>
      <c r="F137" s="299" t="s">
        <v>920</v>
      </c>
      <c r="G137" s="336">
        <v>1</v>
      </c>
      <c r="H137" s="336">
        <v>1</v>
      </c>
      <c r="I137" s="332">
        <f t="shared" si="60"/>
        <v>1</v>
      </c>
      <c r="J137" s="304"/>
      <c r="K137" s="100">
        <f t="shared" ref="K137:K140" si="66">IFERROR(IF(F137="Según demanda",G137/H137,G137/F137),0)</f>
        <v>1</v>
      </c>
      <c r="L137" s="98"/>
      <c r="M137" s="98"/>
      <c r="N137" s="277">
        <f t="shared" si="61"/>
        <v>0</v>
      </c>
      <c r="O137" s="232"/>
      <c r="P137" s="99">
        <f t="shared" si="62"/>
        <v>1</v>
      </c>
      <c r="Q137" s="301"/>
      <c r="R137" s="204"/>
      <c r="S137" s="277">
        <f t="shared" si="58"/>
        <v>0</v>
      </c>
      <c r="T137" s="232"/>
      <c r="U137" s="99">
        <f t="shared" si="65"/>
        <v>1</v>
      </c>
      <c r="V137" s="301">
        <v>0</v>
      </c>
      <c r="W137" s="204" t="s">
        <v>367</v>
      </c>
      <c r="X137" s="277">
        <f t="shared" si="59"/>
        <v>0</v>
      </c>
      <c r="Y137" s="232"/>
      <c r="Z137" s="99">
        <f t="shared" si="64"/>
        <v>1</v>
      </c>
    </row>
    <row r="138" spans="1:26" ht="55.8" customHeight="1">
      <c r="A138" s="623"/>
      <c r="B138" s="198" t="s">
        <v>673</v>
      </c>
      <c r="C138" s="198" t="s">
        <v>674</v>
      </c>
      <c r="D138" s="198" t="s">
        <v>675</v>
      </c>
      <c r="E138" s="198" t="s">
        <v>696</v>
      </c>
      <c r="F138" s="299" t="s">
        <v>920</v>
      </c>
      <c r="G138" s="336">
        <v>1</v>
      </c>
      <c r="H138" s="336">
        <v>1</v>
      </c>
      <c r="I138" s="332">
        <f t="shared" si="60"/>
        <v>1</v>
      </c>
      <c r="J138" s="304"/>
      <c r="K138" s="100">
        <f t="shared" si="66"/>
        <v>1</v>
      </c>
      <c r="L138" s="98"/>
      <c r="M138" s="98"/>
      <c r="N138" s="277">
        <f t="shared" si="61"/>
        <v>0</v>
      </c>
      <c r="O138" s="232"/>
      <c r="P138" s="99">
        <f t="shared" si="62"/>
        <v>1</v>
      </c>
      <c r="Q138" s="301"/>
      <c r="R138" s="204"/>
      <c r="S138" s="277">
        <f t="shared" si="58"/>
        <v>0</v>
      </c>
      <c r="T138" s="232"/>
      <c r="U138" s="99">
        <f t="shared" si="65"/>
        <v>1</v>
      </c>
      <c r="V138" s="301">
        <v>0</v>
      </c>
      <c r="W138" s="204" t="s">
        <v>367</v>
      </c>
      <c r="X138" s="277">
        <f t="shared" si="59"/>
        <v>0</v>
      </c>
      <c r="Y138" s="232"/>
      <c r="Z138" s="99">
        <f t="shared" si="64"/>
        <v>1</v>
      </c>
    </row>
    <row r="139" spans="1:26" ht="55.8" customHeight="1">
      <c r="A139" s="623"/>
      <c r="B139" s="198" t="s">
        <v>676</v>
      </c>
      <c r="C139" s="198" t="s">
        <v>677</v>
      </c>
      <c r="D139" s="198" t="s">
        <v>678</v>
      </c>
      <c r="E139" s="198" t="s">
        <v>697</v>
      </c>
      <c r="F139" s="299" t="s">
        <v>920</v>
      </c>
      <c r="G139" s="336">
        <v>1</v>
      </c>
      <c r="H139" s="336">
        <v>1</v>
      </c>
      <c r="I139" s="332">
        <f t="shared" si="60"/>
        <v>1</v>
      </c>
      <c r="J139" s="304"/>
      <c r="K139" s="100">
        <f t="shared" si="66"/>
        <v>1</v>
      </c>
      <c r="L139" s="98"/>
      <c r="M139" s="98"/>
      <c r="N139" s="277">
        <f t="shared" si="61"/>
        <v>0</v>
      </c>
      <c r="O139" s="304"/>
      <c r="P139" s="99">
        <f t="shared" si="62"/>
        <v>1</v>
      </c>
      <c r="Q139" s="301"/>
      <c r="R139" s="204"/>
      <c r="S139" s="277">
        <f t="shared" si="58"/>
        <v>0</v>
      </c>
      <c r="T139" s="304"/>
      <c r="U139" s="99">
        <f t="shared" si="65"/>
        <v>1</v>
      </c>
      <c r="V139" s="301">
        <v>0</v>
      </c>
      <c r="W139" s="204" t="s">
        <v>367</v>
      </c>
      <c r="X139" s="277">
        <f t="shared" si="59"/>
        <v>0</v>
      </c>
      <c r="Y139" s="232"/>
      <c r="Z139" s="99">
        <f t="shared" si="64"/>
        <v>1</v>
      </c>
    </row>
    <row r="140" spans="1:26" ht="55.8" customHeight="1">
      <c r="A140" s="623"/>
      <c r="B140" s="198" t="s">
        <v>679</v>
      </c>
      <c r="C140" s="198" t="s">
        <v>680</v>
      </c>
      <c r="D140" s="198" t="s">
        <v>681</v>
      </c>
      <c r="E140" s="198" t="s">
        <v>698</v>
      </c>
      <c r="F140" s="299" t="s">
        <v>920</v>
      </c>
      <c r="G140" s="336">
        <v>1</v>
      </c>
      <c r="H140" s="336">
        <v>1</v>
      </c>
      <c r="I140" s="332">
        <f t="shared" si="60"/>
        <v>1</v>
      </c>
      <c r="J140" s="304"/>
      <c r="K140" s="100">
        <f t="shared" si="66"/>
        <v>1</v>
      </c>
      <c r="L140" s="98"/>
      <c r="M140" s="98"/>
      <c r="N140" s="277">
        <f t="shared" si="61"/>
        <v>0</v>
      </c>
      <c r="O140" s="232"/>
      <c r="P140" s="99">
        <f t="shared" si="62"/>
        <v>1</v>
      </c>
      <c r="Q140" s="301"/>
      <c r="R140" s="204"/>
      <c r="S140" s="277">
        <f t="shared" si="58"/>
        <v>0</v>
      </c>
      <c r="T140" s="232"/>
      <c r="U140" s="99">
        <f t="shared" si="65"/>
        <v>1</v>
      </c>
      <c r="V140" s="301">
        <v>0</v>
      </c>
      <c r="W140" s="204" t="s">
        <v>367</v>
      </c>
      <c r="X140" s="277">
        <f t="shared" si="59"/>
        <v>0</v>
      </c>
      <c r="Y140" s="232"/>
      <c r="Z140" s="99">
        <f t="shared" si="64"/>
        <v>1</v>
      </c>
    </row>
    <row r="141" spans="1:26" ht="55.8" customHeight="1">
      <c r="A141" s="623"/>
      <c r="B141" s="336" t="s">
        <v>682</v>
      </c>
      <c r="C141" s="391" t="s">
        <v>683</v>
      </c>
      <c r="D141" s="385" t="s">
        <v>684</v>
      </c>
      <c r="E141" s="303" t="s">
        <v>699</v>
      </c>
      <c r="F141" s="299" t="s">
        <v>920</v>
      </c>
      <c r="G141" s="336">
        <v>16</v>
      </c>
      <c r="H141" s="336">
        <v>16</v>
      </c>
      <c r="I141" s="265">
        <f t="shared" si="60"/>
        <v>1</v>
      </c>
      <c r="J141" s="333"/>
      <c r="K141" s="100">
        <f t="shared" si="57"/>
        <v>1</v>
      </c>
      <c r="L141" s="98"/>
      <c r="M141" s="98"/>
      <c r="N141" s="277">
        <f t="shared" si="61"/>
        <v>0</v>
      </c>
      <c r="O141" s="232"/>
      <c r="P141" s="99">
        <f t="shared" si="62"/>
        <v>1</v>
      </c>
      <c r="Q141" s="301"/>
      <c r="R141" s="204"/>
      <c r="S141" s="277">
        <f t="shared" si="58"/>
        <v>0</v>
      </c>
      <c r="T141" s="232"/>
      <c r="U141" s="99">
        <f t="shared" si="63"/>
        <v>1</v>
      </c>
      <c r="V141" s="301">
        <v>0</v>
      </c>
      <c r="W141" s="204" t="s">
        <v>367</v>
      </c>
      <c r="X141" s="277">
        <f t="shared" si="59"/>
        <v>0</v>
      </c>
      <c r="Y141" s="232"/>
      <c r="Z141" s="99">
        <f t="shared" si="64"/>
        <v>1</v>
      </c>
    </row>
    <row r="142" spans="1:26" ht="55.8" customHeight="1" thickBot="1">
      <c r="A142" s="624"/>
      <c r="B142" s="392" t="s">
        <v>685</v>
      </c>
      <c r="C142" s="392" t="s">
        <v>686</v>
      </c>
      <c r="D142" s="393" t="s">
        <v>687</v>
      </c>
      <c r="E142" s="393" t="s">
        <v>700</v>
      </c>
      <c r="F142" s="299">
        <v>12</v>
      </c>
      <c r="G142" s="336">
        <v>3</v>
      </c>
      <c r="H142" s="336">
        <v>3</v>
      </c>
      <c r="I142" s="265">
        <f>IFERROR((G142/H142),0)</f>
        <v>1</v>
      </c>
      <c r="J142" s="28"/>
      <c r="K142" s="100">
        <f>IFERROR(IF(F142="Según demanda",G142/H142,G142/F142),0)</f>
        <v>0.25</v>
      </c>
      <c r="L142" s="98"/>
      <c r="M142" s="98"/>
      <c r="N142" s="277">
        <f>IFERROR((L142/M142),0)</f>
        <v>0</v>
      </c>
      <c r="O142" s="304"/>
      <c r="P142" s="99">
        <f>IFERROR(IF(F142="Según demanda",(L142+G142)/(H142+M142),(L142+G142)/F142),0)</f>
        <v>0.25</v>
      </c>
      <c r="Q142" s="301"/>
      <c r="R142" s="204"/>
      <c r="S142" s="277">
        <f t="shared" si="58"/>
        <v>0</v>
      </c>
      <c r="T142" s="304"/>
      <c r="U142" s="99">
        <f>IFERROR(IF(F142="Según demanda",(Q142+L142+G142)/(H142+M142+R142),(Q142+L142+G142)/F142),0)</f>
        <v>0.25</v>
      </c>
      <c r="V142" s="301">
        <v>0</v>
      </c>
      <c r="W142" s="204" t="s">
        <v>367</v>
      </c>
      <c r="X142" s="277">
        <f t="shared" si="59"/>
        <v>0</v>
      </c>
      <c r="Y142" s="304"/>
      <c r="Z142" s="99">
        <f>IFERROR(IF(F142="Según demanda",(V142+Q142+L142+G142)/(H142+M142+R142+W142),(V142+Q142+L142+G142)/F142),0)</f>
        <v>0.25</v>
      </c>
    </row>
    <row r="143" spans="1:26" ht="154.19999999999999" customHeight="1">
      <c r="A143" s="727" t="s">
        <v>1021</v>
      </c>
      <c r="B143" s="737" t="s">
        <v>1022</v>
      </c>
      <c r="C143" s="728" t="s">
        <v>1023</v>
      </c>
      <c r="D143" s="722" t="s">
        <v>871</v>
      </c>
      <c r="E143" s="722" t="s">
        <v>1024</v>
      </c>
      <c r="F143" s="739">
        <v>4</v>
      </c>
      <c r="G143" s="723">
        <v>1</v>
      </c>
      <c r="H143" s="726">
        <v>4</v>
      </c>
      <c r="I143" s="715">
        <v>0.25</v>
      </c>
      <c r="J143" s="714" t="s">
        <v>1025</v>
      </c>
      <c r="K143" s="721">
        <v>0.25</v>
      </c>
      <c r="L143" s="159"/>
      <c r="M143" s="159"/>
      <c r="N143" s="160">
        <v>0.25</v>
      </c>
      <c r="O143" s="159"/>
      <c r="P143" s="160">
        <v>0.75</v>
      </c>
      <c r="Q143" s="152"/>
      <c r="R143" s="152"/>
      <c r="S143" s="161">
        <f t="shared" ref="S143:S162" si="67">IFERROR((Q143/R143),0)</f>
        <v>0</v>
      </c>
      <c r="T143" s="162"/>
      <c r="U143" s="161">
        <f>IFERROR(IF(F143="Según demanda",(Q143+L143+G143)/(H143+M143+R143),(Q143+L143+G143)/F143),0)</f>
        <v>0.25</v>
      </c>
      <c r="V143" s="163"/>
      <c r="W143" s="163">
        <v>1</v>
      </c>
      <c r="X143" s="164">
        <f t="shared" ref="X143:X146" si="68">IFERROR((V143/W143),0)</f>
        <v>0</v>
      </c>
      <c r="Y143" s="165"/>
      <c r="Z143" s="164">
        <f>IFERROR(IF(F143="Según demanda",(V143+Q143+L143+G143)/(H143+M143+R143+W143),(V143+Q143+L143+G143)/F143),0)</f>
        <v>0.25</v>
      </c>
    </row>
    <row r="144" spans="1:26" ht="185.4" customHeight="1">
      <c r="A144" s="727" t="s">
        <v>1021</v>
      </c>
      <c r="B144" s="723" t="s">
        <v>1026</v>
      </c>
      <c r="C144" s="729" t="s">
        <v>1027</v>
      </c>
      <c r="D144" s="722" t="s">
        <v>871</v>
      </c>
      <c r="E144" s="722" t="s">
        <v>1028</v>
      </c>
      <c r="F144" s="739">
        <v>1</v>
      </c>
      <c r="G144" s="723">
        <v>0</v>
      </c>
      <c r="H144" s="726">
        <v>1</v>
      </c>
      <c r="I144" s="715">
        <v>0</v>
      </c>
      <c r="J144" s="714"/>
      <c r="K144" s="721">
        <v>0</v>
      </c>
      <c r="L144" s="159"/>
      <c r="M144" s="159"/>
      <c r="N144" s="160">
        <v>0.25</v>
      </c>
      <c r="O144" s="159"/>
      <c r="P144" s="160">
        <v>0.75</v>
      </c>
      <c r="Q144" s="152"/>
      <c r="R144" s="152"/>
      <c r="S144" s="161">
        <f t="shared" si="67"/>
        <v>0</v>
      </c>
      <c r="T144" s="152"/>
      <c r="U144" s="161">
        <f>IFERROR(IF(F144="Según demanda",(Q144+L144+G144)/(H144+M144+R144),(Q144+L144+G144)/F144),0)</f>
        <v>0</v>
      </c>
      <c r="V144" s="163"/>
      <c r="W144" s="163">
        <v>1</v>
      </c>
      <c r="X144" s="164">
        <f t="shared" si="68"/>
        <v>0</v>
      </c>
      <c r="Y144" s="166"/>
      <c r="Z144" s="164">
        <f>IFERROR(IF(F144="Según demanda",(V144+Q144+L144+G144)/(H144+M144+R144+W144),(V144+Q144+L144+G144)/F144),0)</f>
        <v>0</v>
      </c>
    </row>
    <row r="145" spans="1:26" ht="86.25" customHeight="1">
      <c r="A145" s="727" t="s">
        <v>1021</v>
      </c>
      <c r="B145" s="723" t="s">
        <v>1029</v>
      </c>
      <c r="C145" s="730" t="s">
        <v>1030</v>
      </c>
      <c r="D145" s="722" t="s">
        <v>871</v>
      </c>
      <c r="E145" s="722" t="s">
        <v>1024</v>
      </c>
      <c r="F145" s="739">
        <v>4</v>
      </c>
      <c r="G145" s="723">
        <v>1</v>
      </c>
      <c r="H145" s="726">
        <v>4</v>
      </c>
      <c r="I145" s="715">
        <v>0.25</v>
      </c>
      <c r="J145" s="714" t="s">
        <v>1031</v>
      </c>
      <c r="K145" s="721">
        <v>0.25</v>
      </c>
      <c r="L145" s="159"/>
      <c r="M145" s="159"/>
      <c r="N145" s="160">
        <v>0.25</v>
      </c>
      <c r="O145" s="159"/>
      <c r="P145" s="160">
        <v>0.75</v>
      </c>
      <c r="Q145" s="152"/>
      <c r="R145" s="152"/>
      <c r="S145" s="161">
        <f t="shared" si="67"/>
        <v>0</v>
      </c>
      <c r="T145" s="152"/>
      <c r="U145" s="161">
        <f>IFERROR(IF(F145="Según demanda",(Q145+L145+G145)/(H145+M145+R145),(Q145+L145+G145)/F145),0)</f>
        <v>0.25</v>
      </c>
      <c r="V145" s="163"/>
      <c r="W145" s="163">
        <v>1</v>
      </c>
      <c r="X145" s="164">
        <f t="shared" si="68"/>
        <v>0</v>
      </c>
      <c r="Y145" s="163"/>
      <c r="Z145" s="164">
        <f>IFERROR(IF(F145="Según demanda",(V145+Q145+L145+G145)/(H145+M145+R145+W145),(V145+Q145+L145+G145)/F145),0)</f>
        <v>0.25</v>
      </c>
    </row>
    <row r="146" spans="1:26" ht="99.75" customHeight="1">
      <c r="A146" s="727" t="s">
        <v>1021</v>
      </c>
      <c r="B146" s="724" t="s">
        <v>1032</v>
      </c>
      <c r="C146" s="731" t="s">
        <v>1033</v>
      </c>
      <c r="D146" s="722" t="s">
        <v>871</v>
      </c>
      <c r="E146" s="722" t="s">
        <v>1034</v>
      </c>
      <c r="F146" s="739">
        <v>2</v>
      </c>
      <c r="G146" s="723">
        <v>1</v>
      </c>
      <c r="H146" s="726">
        <v>2</v>
      </c>
      <c r="I146" s="715">
        <v>0.5</v>
      </c>
      <c r="J146" s="714" t="s">
        <v>1035</v>
      </c>
      <c r="K146" s="721">
        <v>0.5</v>
      </c>
      <c r="L146" s="159"/>
      <c r="M146" s="159"/>
      <c r="N146" s="160">
        <v>0.25</v>
      </c>
      <c r="O146" s="159"/>
      <c r="P146" s="160">
        <v>0.75</v>
      </c>
      <c r="Q146" s="168"/>
      <c r="R146" s="169"/>
      <c r="S146" s="170">
        <f t="shared" si="67"/>
        <v>0</v>
      </c>
      <c r="T146" s="171"/>
      <c r="U146" s="172">
        <f t="shared" ref="U146:U162" si="69">IFERROR(IF(F146="Según demanda",(Q146+L146+G146)/(H146+M146+R146),(Q146+L146+G146)/F146),0)</f>
        <v>0.5</v>
      </c>
      <c r="V146" s="173"/>
      <c r="W146" s="174" t="s">
        <v>361</v>
      </c>
      <c r="X146" s="175">
        <f t="shared" si="68"/>
        <v>0</v>
      </c>
      <c r="Y146" s="166"/>
      <c r="Z146" s="176">
        <f t="shared" ref="Z146" si="70">IFERROR(IF(F146="Según demanda",(V146+Q146+L146+G146)/(H146+M146+R146+W146),(V146+Q146+L146+G146)/F146),0)</f>
        <v>0.5</v>
      </c>
    </row>
    <row r="147" spans="1:26" ht="142.5" customHeight="1">
      <c r="A147" s="727" t="s">
        <v>1021</v>
      </c>
      <c r="B147" s="723" t="s">
        <v>1036</v>
      </c>
      <c r="C147" s="740" t="s">
        <v>1037</v>
      </c>
      <c r="D147" s="722" t="s">
        <v>871</v>
      </c>
      <c r="E147" s="725" t="s">
        <v>1038</v>
      </c>
      <c r="F147" s="739">
        <v>2</v>
      </c>
      <c r="G147" s="723">
        <v>0</v>
      </c>
      <c r="H147" s="726">
        <v>0</v>
      </c>
      <c r="I147" s="715">
        <v>0</v>
      </c>
      <c r="J147" s="714"/>
      <c r="K147" s="721">
        <v>0</v>
      </c>
      <c r="L147" s="159"/>
      <c r="M147" s="159"/>
      <c r="N147" s="160">
        <v>0.25</v>
      </c>
      <c r="O147" s="159"/>
      <c r="P147" s="160">
        <v>0.75</v>
      </c>
      <c r="Q147" s="168"/>
      <c r="R147" s="177"/>
      <c r="S147" s="170">
        <f t="shared" si="67"/>
        <v>0</v>
      </c>
      <c r="T147" s="171"/>
      <c r="U147" s="172">
        <f t="shared" si="69"/>
        <v>0</v>
      </c>
      <c r="V147" s="178"/>
      <c r="W147" s="179">
        <v>1</v>
      </c>
      <c r="X147" s="175">
        <v>1.58</v>
      </c>
      <c r="Y147" s="180"/>
      <c r="Z147" s="176">
        <v>1.425</v>
      </c>
    </row>
    <row r="148" spans="1:26" ht="127.2" customHeight="1">
      <c r="A148" s="727" t="s">
        <v>1039</v>
      </c>
      <c r="B148" s="738" t="s">
        <v>1040</v>
      </c>
      <c r="C148" s="740" t="s">
        <v>1041</v>
      </c>
      <c r="D148" s="722" t="s">
        <v>871</v>
      </c>
      <c r="E148" s="725" t="s">
        <v>1042</v>
      </c>
      <c r="F148" s="739">
        <v>4</v>
      </c>
      <c r="G148" s="723">
        <v>1</v>
      </c>
      <c r="H148" s="726">
        <v>4</v>
      </c>
      <c r="I148" s="715">
        <v>0.25</v>
      </c>
      <c r="J148" s="714" t="s">
        <v>1043</v>
      </c>
      <c r="K148" s="721">
        <v>0.25</v>
      </c>
      <c r="L148" s="159"/>
      <c r="M148" s="159"/>
      <c r="N148" s="160"/>
      <c r="O148" s="159"/>
      <c r="P148" s="160">
        <f>IFERROR(IF(F148="Según demanda",(L148+G148)/(H148+M148),(L148+G148)/F148),0)</f>
        <v>0.25</v>
      </c>
      <c r="Q148" s="168"/>
      <c r="R148" s="177"/>
      <c r="S148" s="170">
        <f t="shared" si="67"/>
        <v>0</v>
      </c>
      <c r="T148" s="171"/>
      <c r="U148" s="172">
        <f t="shared" si="69"/>
        <v>0.25</v>
      </c>
      <c r="V148" s="181"/>
      <c r="W148" s="179">
        <v>1</v>
      </c>
      <c r="X148" s="175">
        <v>1</v>
      </c>
      <c r="Y148" s="180"/>
      <c r="Z148" s="176">
        <v>1</v>
      </c>
    </row>
    <row r="149" spans="1:26" ht="171" customHeight="1">
      <c r="A149" s="717" t="s">
        <v>874</v>
      </c>
      <c r="B149" s="723" t="s">
        <v>1044</v>
      </c>
      <c r="C149" s="732" t="s">
        <v>1045</v>
      </c>
      <c r="D149" s="722" t="s">
        <v>871</v>
      </c>
      <c r="E149" s="722" t="s">
        <v>872</v>
      </c>
      <c r="F149" s="716">
        <v>4</v>
      </c>
      <c r="G149" s="719">
        <v>1</v>
      </c>
      <c r="H149" s="720">
        <v>4</v>
      </c>
      <c r="I149" s="715">
        <v>0.25</v>
      </c>
      <c r="J149" s="718" t="s">
        <v>1046</v>
      </c>
      <c r="K149" s="721">
        <v>0.25</v>
      </c>
      <c r="L149" s="159"/>
      <c r="M149" s="233"/>
      <c r="N149" s="234">
        <f t="shared" ref="N149:N162" si="71">IFERROR((L149/M149),0)</f>
        <v>0</v>
      </c>
      <c r="O149" s="235"/>
      <c r="P149" s="167">
        <f t="shared" ref="P149:P162" si="72">IFERROR(IF(F149="Según demanda",(L149+G149)/(H149+M149),(L149+G149)/F149),0)</f>
        <v>0.25</v>
      </c>
      <c r="Q149" s="236"/>
      <c r="R149" s="237"/>
      <c r="S149" s="238">
        <f t="shared" si="67"/>
        <v>0</v>
      </c>
      <c r="T149" s="239"/>
      <c r="U149" s="240">
        <f t="shared" si="69"/>
        <v>0.25</v>
      </c>
      <c r="V149" s="143"/>
      <c r="W149" s="28"/>
      <c r="X149" s="241">
        <v>1.2950819672131149</v>
      </c>
      <c r="Y149" s="96"/>
      <c r="Z149" s="146">
        <v>0.8486646884272997</v>
      </c>
    </row>
    <row r="150" spans="1:26" ht="79.2" customHeight="1">
      <c r="A150" s="717" t="s">
        <v>874</v>
      </c>
      <c r="B150" s="723" t="s">
        <v>1044</v>
      </c>
      <c r="C150" s="732" t="s">
        <v>1047</v>
      </c>
      <c r="D150" s="722" t="s">
        <v>871</v>
      </c>
      <c r="E150" s="722" t="s">
        <v>873</v>
      </c>
      <c r="F150" s="716">
        <v>1</v>
      </c>
      <c r="G150" s="719">
        <v>0</v>
      </c>
      <c r="H150" s="720">
        <v>1</v>
      </c>
      <c r="I150" s="715"/>
      <c r="J150" s="718"/>
      <c r="K150" s="721"/>
      <c r="L150" s="159"/>
      <c r="M150" s="233"/>
      <c r="N150" s="234">
        <f t="shared" si="71"/>
        <v>0</v>
      </c>
      <c r="O150" s="235"/>
      <c r="P150" s="167">
        <f t="shared" si="72"/>
        <v>0</v>
      </c>
      <c r="Q150" s="243"/>
      <c r="R150" s="237"/>
      <c r="S150" s="238">
        <f t="shared" si="67"/>
        <v>0</v>
      </c>
      <c r="T150" s="239"/>
      <c r="U150" s="240">
        <f t="shared" si="69"/>
        <v>0</v>
      </c>
      <c r="V150" s="143"/>
      <c r="W150" s="28"/>
      <c r="X150" s="241">
        <v>0.76842105263157889</v>
      </c>
      <c r="Y150" s="96"/>
      <c r="Z150" s="146">
        <v>1.8578947368421053</v>
      </c>
    </row>
    <row r="151" spans="1:26" ht="142.5" customHeight="1">
      <c r="A151" s="717" t="s">
        <v>874</v>
      </c>
      <c r="B151" s="723" t="s">
        <v>1048</v>
      </c>
      <c r="C151" s="733" t="s">
        <v>1049</v>
      </c>
      <c r="D151" s="722" t="s">
        <v>871</v>
      </c>
      <c r="E151" s="722" t="s">
        <v>1024</v>
      </c>
      <c r="F151" s="716">
        <v>2</v>
      </c>
      <c r="G151" s="719">
        <v>1</v>
      </c>
      <c r="H151" s="720">
        <v>1</v>
      </c>
      <c r="I151" s="715">
        <v>1</v>
      </c>
      <c r="J151" s="718" t="s">
        <v>1050</v>
      </c>
      <c r="K151" s="721">
        <v>0.5</v>
      </c>
      <c r="L151" s="159"/>
      <c r="M151" s="233"/>
      <c r="N151" s="234">
        <f t="shared" si="71"/>
        <v>0</v>
      </c>
      <c r="O151" s="235"/>
      <c r="P151" s="167">
        <f t="shared" si="72"/>
        <v>0.5</v>
      </c>
      <c r="Q151" s="236"/>
      <c r="R151" s="237"/>
      <c r="S151" s="238">
        <f t="shared" si="67"/>
        <v>0</v>
      </c>
      <c r="T151" s="239"/>
      <c r="U151" s="240">
        <f t="shared" si="69"/>
        <v>0.5</v>
      </c>
      <c r="V151" s="150"/>
      <c r="W151" s="28"/>
      <c r="X151" s="241">
        <v>1.2</v>
      </c>
      <c r="Y151" s="96"/>
      <c r="Z151" s="146">
        <v>1.1000000000000001</v>
      </c>
    </row>
    <row r="152" spans="1:26" ht="71.25" customHeight="1">
      <c r="A152" s="717" t="s">
        <v>1051</v>
      </c>
      <c r="B152" s="723" t="s">
        <v>1048</v>
      </c>
      <c r="C152" s="734" t="s">
        <v>1052</v>
      </c>
      <c r="D152" s="722" t="s">
        <v>871</v>
      </c>
      <c r="E152" s="722" t="s">
        <v>876</v>
      </c>
      <c r="F152" s="716">
        <v>1</v>
      </c>
      <c r="G152" s="719">
        <v>1</v>
      </c>
      <c r="H152" s="720">
        <v>1</v>
      </c>
      <c r="I152" s="715">
        <v>1</v>
      </c>
      <c r="J152" s="718" t="s">
        <v>1053</v>
      </c>
      <c r="K152" s="721">
        <v>1</v>
      </c>
      <c r="L152" s="159"/>
      <c r="M152" s="233"/>
      <c r="N152" s="234">
        <f t="shared" si="71"/>
        <v>0</v>
      </c>
      <c r="O152" s="235"/>
      <c r="P152" s="167">
        <f t="shared" si="72"/>
        <v>1</v>
      </c>
      <c r="Q152" s="236"/>
      <c r="R152" s="237"/>
      <c r="S152" s="238">
        <f t="shared" si="67"/>
        <v>0</v>
      </c>
      <c r="T152" s="239"/>
      <c r="U152" s="240">
        <f t="shared" si="69"/>
        <v>1</v>
      </c>
      <c r="V152" s="143"/>
      <c r="W152" s="28"/>
      <c r="X152" s="241">
        <v>2.0499999999999998</v>
      </c>
      <c r="Y152" s="213"/>
      <c r="Z152" s="146">
        <v>0.80833333333333335</v>
      </c>
    </row>
    <row r="153" spans="1:26" ht="71.25" customHeight="1">
      <c r="A153" s="717" t="s">
        <v>875</v>
      </c>
      <c r="B153" s="695" t="s">
        <v>1054</v>
      </c>
      <c r="C153" s="735" t="s">
        <v>1055</v>
      </c>
      <c r="D153" s="722" t="s">
        <v>871</v>
      </c>
      <c r="E153" s="722" t="s">
        <v>876</v>
      </c>
      <c r="F153" s="716">
        <v>1</v>
      </c>
      <c r="G153" s="719">
        <v>1</v>
      </c>
      <c r="H153" s="720">
        <v>1</v>
      </c>
      <c r="I153" s="715"/>
      <c r="J153" s="718" t="s">
        <v>1056</v>
      </c>
      <c r="K153" s="721"/>
      <c r="L153" s="159"/>
      <c r="M153" s="244"/>
      <c r="N153" s="234">
        <f t="shared" si="71"/>
        <v>0</v>
      </c>
      <c r="O153" s="235"/>
      <c r="P153" s="167">
        <f t="shared" si="72"/>
        <v>1</v>
      </c>
      <c r="Q153" s="236"/>
      <c r="R153" s="237"/>
      <c r="S153" s="238">
        <f t="shared" si="67"/>
        <v>0</v>
      </c>
      <c r="T153" s="239"/>
      <c r="U153" s="240">
        <f t="shared" si="69"/>
        <v>1</v>
      </c>
      <c r="V153" s="143"/>
      <c r="W153" s="245"/>
      <c r="X153" s="241">
        <v>3.3</v>
      </c>
      <c r="Y153" s="213"/>
      <c r="Z153" s="146">
        <v>0.88</v>
      </c>
    </row>
    <row r="154" spans="1:26" ht="57" customHeight="1">
      <c r="A154" s="717" t="s">
        <v>875</v>
      </c>
      <c r="B154" s="696"/>
      <c r="C154" s="736" t="s">
        <v>1057</v>
      </c>
      <c r="D154" s="722" t="s">
        <v>871</v>
      </c>
      <c r="E154" s="722" t="s">
        <v>876</v>
      </c>
      <c r="F154" s="716">
        <v>1</v>
      </c>
      <c r="G154" s="719">
        <v>0</v>
      </c>
      <c r="H154" s="720">
        <v>1</v>
      </c>
      <c r="I154" s="715">
        <v>0</v>
      </c>
      <c r="J154" s="718"/>
      <c r="K154" s="721">
        <v>0</v>
      </c>
      <c r="L154" s="159"/>
      <c r="M154" s="233"/>
      <c r="N154" s="234">
        <f t="shared" si="71"/>
        <v>0</v>
      </c>
      <c r="O154" s="235"/>
      <c r="P154" s="167">
        <f t="shared" si="72"/>
        <v>0</v>
      </c>
      <c r="Q154" s="236"/>
      <c r="R154" s="237"/>
      <c r="S154" s="238">
        <f t="shared" si="67"/>
        <v>0</v>
      </c>
      <c r="T154" s="239"/>
      <c r="U154" s="240">
        <f t="shared" si="69"/>
        <v>0</v>
      </c>
      <c r="V154" s="143"/>
      <c r="W154" s="28"/>
      <c r="X154" s="241">
        <v>3.3</v>
      </c>
      <c r="Y154" s="213"/>
      <c r="Z154" s="146">
        <v>0.7</v>
      </c>
    </row>
    <row r="155" spans="1:26" ht="124.2" customHeight="1">
      <c r="A155" s="697" t="s">
        <v>65</v>
      </c>
      <c r="B155" s="702" t="s">
        <v>738</v>
      </c>
      <c r="C155" s="703" t="s">
        <v>923</v>
      </c>
      <c r="D155" s="700" t="s">
        <v>739</v>
      </c>
      <c r="E155" s="704" t="s">
        <v>924</v>
      </c>
      <c r="F155" s="707">
        <v>200</v>
      </c>
      <c r="G155" s="709">
        <v>160</v>
      </c>
      <c r="H155" s="708">
        <v>50</v>
      </c>
      <c r="I155" s="699">
        <f t="shared" ref="I143:I162" si="73">IFERROR((G155/H155),0)</f>
        <v>3.2</v>
      </c>
      <c r="J155" s="698"/>
      <c r="K155" s="699">
        <f t="shared" ref="K155:K162" si="74">IFERROR(IF(F155="Según demanda",G155/H155,G155/F155),0)</f>
        <v>0.8</v>
      </c>
      <c r="L155" s="159"/>
      <c r="M155" s="233"/>
      <c r="N155" s="160">
        <f t="shared" si="71"/>
        <v>0</v>
      </c>
      <c r="O155" s="159"/>
      <c r="P155" s="160">
        <f t="shared" si="72"/>
        <v>0.8</v>
      </c>
      <c r="Q155" s="242"/>
      <c r="R155" s="237"/>
      <c r="S155" s="246">
        <f t="shared" si="67"/>
        <v>0</v>
      </c>
      <c r="T155" s="242"/>
      <c r="U155" s="246">
        <f t="shared" si="69"/>
        <v>0.8</v>
      </c>
      <c r="V155" s="213"/>
      <c r="W155" s="28"/>
      <c r="X155" s="36">
        <v>3.967741935483871</v>
      </c>
      <c r="Y155" s="213"/>
      <c r="Z155" s="36">
        <v>0.97484276729559749</v>
      </c>
    </row>
    <row r="156" spans="1:26" ht="225" customHeight="1">
      <c r="A156" s="697" t="s">
        <v>65</v>
      </c>
      <c r="B156" s="702" t="s">
        <v>738</v>
      </c>
      <c r="C156" s="703" t="s">
        <v>740</v>
      </c>
      <c r="D156" s="700" t="s">
        <v>741</v>
      </c>
      <c r="E156" s="704" t="s">
        <v>754</v>
      </c>
      <c r="F156" s="707">
        <v>100</v>
      </c>
      <c r="G156" s="709">
        <v>15</v>
      </c>
      <c r="H156" s="708">
        <v>25</v>
      </c>
      <c r="I156" s="699">
        <f t="shared" si="73"/>
        <v>0.6</v>
      </c>
      <c r="J156" s="698"/>
      <c r="K156" s="699">
        <f t="shared" si="74"/>
        <v>0.15</v>
      </c>
      <c r="L156" s="159"/>
      <c r="M156" s="233"/>
      <c r="N156" s="160">
        <f t="shared" si="71"/>
        <v>0</v>
      </c>
      <c r="O156" s="226"/>
      <c r="P156" s="160"/>
      <c r="Q156" s="242"/>
      <c r="R156" s="237"/>
      <c r="S156" s="246">
        <f t="shared" si="67"/>
        <v>0</v>
      </c>
      <c r="T156" s="242"/>
      <c r="U156" s="246">
        <f t="shared" si="69"/>
        <v>0.15</v>
      </c>
      <c r="V156" s="213"/>
      <c r="W156" s="28"/>
      <c r="X156" s="36">
        <v>1</v>
      </c>
      <c r="Y156" s="213"/>
      <c r="Z156" s="36">
        <v>1</v>
      </c>
    </row>
    <row r="157" spans="1:26" ht="57" customHeight="1">
      <c r="A157" s="697" t="s">
        <v>65</v>
      </c>
      <c r="B157" s="702" t="s">
        <v>738</v>
      </c>
      <c r="C157" s="387" t="s">
        <v>742</v>
      </c>
      <c r="D157" s="700" t="s">
        <v>743</v>
      </c>
      <c r="E157" s="388" t="s">
        <v>755</v>
      </c>
      <c r="F157" s="707">
        <v>129</v>
      </c>
      <c r="G157" s="709">
        <v>0</v>
      </c>
      <c r="H157" s="708">
        <v>20</v>
      </c>
      <c r="I157" s="699">
        <f t="shared" si="73"/>
        <v>0</v>
      </c>
      <c r="J157" s="698"/>
      <c r="K157" s="699">
        <f t="shared" si="74"/>
        <v>0</v>
      </c>
      <c r="L157" s="159"/>
      <c r="M157" s="233"/>
      <c r="N157" s="160">
        <f t="shared" si="71"/>
        <v>0</v>
      </c>
      <c r="O157" s="159"/>
      <c r="P157" s="160">
        <f t="shared" si="72"/>
        <v>0</v>
      </c>
      <c r="Q157" s="242"/>
      <c r="R157" s="237"/>
      <c r="S157" s="246">
        <f t="shared" si="67"/>
        <v>0</v>
      </c>
      <c r="T157" s="242"/>
      <c r="U157" s="246">
        <f t="shared" si="69"/>
        <v>0</v>
      </c>
      <c r="V157" s="213"/>
      <c r="W157" s="28"/>
      <c r="X157" s="36">
        <v>1.3846153846153846</v>
      </c>
      <c r="Y157" s="213"/>
      <c r="Z157" s="36">
        <v>0.8867924528301887</v>
      </c>
    </row>
    <row r="158" spans="1:26" ht="41.4" customHeight="1">
      <c r="A158" s="697" t="s">
        <v>65</v>
      </c>
      <c r="B158" s="702" t="s">
        <v>738</v>
      </c>
      <c r="C158" s="703" t="s">
        <v>744</v>
      </c>
      <c r="D158" s="700" t="s">
        <v>745</v>
      </c>
      <c r="E158" s="705" t="s">
        <v>756</v>
      </c>
      <c r="F158" s="707">
        <v>129</v>
      </c>
      <c r="G158" s="709">
        <v>0</v>
      </c>
      <c r="H158" s="698">
        <v>0</v>
      </c>
      <c r="I158" s="699">
        <f t="shared" si="73"/>
        <v>0</v>
      </c>
      <c r="J158" s="698" t="s">
        <v>925</v>
      </c>
      <c r="K158" s="699">
        <f t="shared" si="74"/>
        <v>0</v>
      </c>
      <c r="L158" s="159"/>
      <c r="M158" s="233"/>
      <c r="N158" s="160">
        <f t="shared" si="71"/>
        <v>0</v>
      </c>
      <c r="O158" s="159"/>
      <c r="P158" s="160">
        <f t="shared" si="72"/>
        <v>0</v>
      </c>
      <c r="Q158" s="242"/>
      <c r="R158" s="237"/>
      <c r="S158" s="246">
        <f t="shared" si="67"/>
        <v>0</v>
      </c>
      <c r="T158" s="242"/>
      <c r="U158" s="246">
        <f t="shared" si="69"/>
        <v>0</v>
      </c>
      <c r="V158" s="213"/>
      <c r="W158" s="28"/>
      <c r="X158" s="36">
        <v>1</v>
      </c>
      <c r="Y158" s="213"/>
      <c r="Z158" s="36">
        <v>1</v>
      </c>
    </row>
    <row r="159" spans="1:26" ht="114.75" customHeight="1">
      <c r="A159" s="697" t="s">
        <v>65</v>
      </c>
      <c r="B159" s="702" t="s">
        <v>738</v>
      </c>
      <c r="C159" s="703" t="s">
        <v>746</v>
      </c>
      <c r="D159" s="700" t="s">
        <v>747</v>
      </c>
      <c r="E159" s="705" t="s">
        <v>926</v>
      </c>
      <c r="F159" s="707">
        <v>200</v>
      </c>
      <c r="G159" s="709">
        <v>192</v>
      </c>
      <c r="H159" s="708">
        <v>50</v>
      </c>
      <c r="I159" s="699">
        <f t="shared" si="73"/>
        <v>3.84</v>
      </c>
      <c r="J159" s="698"/>
      <c r="K159" s="699">
        <f t="shared" si="74"/>
        <v>0.96</v>
      </c>
      <c r="L159" s="159"/>
      <c r="M159" s="233"/>
      <c r="N159" s="160">
        <f t="shared" si="71"/>
        <v>0</v>
      </c>
      <c r="O159" s="159"/>
      <c r="P159" s="160">
        <f t="shared" si="72"/>
        <v>0.96</v>
      </c>
      <c r="Q159" s="242"/>
      <c r="R159" s="237"/>
      <c r="S159" s="246">
        <f t="shared" si="67"/>
        <v>0</v>
      </c>
      <c r="T159" s="242"/>
      <c r="U159" s="246">
        <f t="shared" si="69"/>
        <v>0.96</v>
      </c>
      <c r="V159" s="213"/>
      <c r="W159" s="28"/>
      <c r="X159" s="36">
        <v>2.5555555555555554</v>
      </c>
      <c r="Y159" s="213"/>
      <c r="Z159" s="36">
        <v>0.97499999999999998</v>
      </c>
    </row>
    <row r="160" spans="1:26" ht="99.75" customHeight="1">
      <c r="A160" s="701" t="s">
        <v>65</v>
      </c>
      <c r="B160" s="702" t="s">
        <v>738</v>
      </c>
      <c r="C160" s="703" t="s">
        <v>748</v>
      </c>
      <c r="D160" s="706" t="s">
        <v>749</v>
      </c>
      <c r="E160" s="705" t="s">
        <v>757</v>
      </c>
      <c r="F160" s="707">
        <v>8</v>
      </c>
      <c r="G160" s="710">
        <v>6</v>
      </c>
      <c r="H160" s="708">
        <v>2</v>
      </c>
      <c r="I160" s="711">
        <f t="shared" si="73"/>
        <v>3</v>
      </c>
      <c r="J160" s="712"/>
      <c r="K160" s="711">
        <f t="shared" si="74"/>
        <v>0.75</v>
      </c>
      <c r="L160" s="159"/>
      <c r="M160" s="233"/>
      <c r="N160" s="160">
        <f t="shared" si="71"/>
        <v>0</v>
      </c>
      <c r="O160" s="235"/>
      <c r="P160" s="160">
        <f t="shared" si="72"/>
        <v>0.75</v>
      </c>
      <c r="Q160" s="242"/>
      <c r="R160" s="237"/>
      <c r="S160" s="246">
        <f t="shared" si="67"/>
        <v>0</v>
      </c>
      <c r="T160" s="242"/>
      <c r="U160" s="246">
        <f t="shared" si="69"/>
        <v>0.75</v>
      </c>
      <c r="V160" s="213"/>
      <c r="W160" s="28"/>
      <c r="X160" s="36">
        <v>1.3666666666666667</v>
      </c>
      <c r="Y160" s="213"/>
      <c r="Z160" s="36">
        <v>0.88181818181818183</v>
      </c>
    </row>
    <row r="161" spans="1:26" ht="96.6" customHeight="1">
      <c r="A161" s="701" t="s">
        <v>65</v>
      </c>
      <c r="B161" s="702" t="s">
        <v>738</v>
      </c>
      <c r="C161" s="703" t="s">
        <v>750</v>
      </c>
      <c r="D161" s="706" t="s">
        <v>751</v>
      </c>
      <c r="E161" s="705" t="s">
        <v>758</v>
      </c>
      <c r="F161" s="707">
        <v>4</v>
      </c>
      <c r="G161" s="713">
        <v>1</v>
      </c>
      <c r="H161" s="708">
        <v>1</v>
      </c>
      <c r="I161" s="711">
        <f t="shared" si="73"/>
        <v>1</v>
      </c>
      <c r="J161" s="712"/>
      <c r="K161" s="711">
        <f t="shared" si="74"/>
        <v>0.25</v>
      </c>
      <c r="L161" s="247"/>
      <c r="M161" s="247"/>
      <c r="N161" s="248">
        <f t="shared" si="71"/>
        <v>0</v>
      </c>
      <c r="O161" s="247"/>
      <c r="P161" s="248">
        <f t="shared" si="72"/>
        <v>0.25</v>
      </c>
      <c r="Q161" s="247"/>
      <c r="R161" s="247"/>
      <c r="S161" s="248">
        <f t="shared" si="67"/>
        <v>0</v>
      </c>
      <c r="T161" s="247"/>
      <c r="U161" s="248">
        <f t="shared" si="69"/>
        <v>0.25</v>
      </c>
      <c r="V161" s="247"/>
      <c r="W161" s="247"/>
      <c r="X161" s="248">
        <v>1.3666666666666667</v>
      </c>
      <c r="Y161" s="247"/>
      <c r="Z161" s="248">
        <v>0.88181818181818183</v>
      </c>
    </row>
    <row r="162" spans="1:26" ht="142.5" customHeight="1">
      <c r="A162" s="701" t="s">
        <v>65</v>
      </c>
      <c r="B162" s="702" t="s">
        <v>738</v>
      </c>
      <c r="C162" s="703" t="s">
        <v>752</v>
      </c>
      <c r="D162" s="706" t="s">
        <v>753</v>
      </c>
      <c r="E162" s="705" t="s">
        <v>927</v>
      </c>
      <c r="F162" s="707">
        <v>5</v>
      </c>
      <c r="G162" s="713">
        <v>2</v>
      </c>
      <c r="H162" s="708">
        <v>1</v>
      </c>
      <c r="I162" s="711">
        <f t="shared" si="73"/>
        <v>2</v>
      </c>
      <c r="J162" s="712"/>
      <c r="K162" s="711">
        <f t="shared" si="74"/>
        <v>0.4</v>
      </c>
      <c r="L162" s="250"/>
      <c r="M162" s="250"/>
      <c r="N162" s="248">
        <f t="shared" si="71"/>
        <v>0</v>
      </c>
      <c r="O162" s="250"/>
      <c r="P162" s="248">
        <f t="shared" si="72"/>
        <v>0.4</v>
      </c>
      <c r="Q162" s="249"/>
      <c r="R162" s="249"/>
      <c r="S162" s="248">
        <f t="shared" si="67"/>
        <v>0</v>
      </c>
      <c r="T162" s="247"/>
      <c r="U162" s="248">
        <f t="shared" si="69"/>
        <v>0.4</v>
      </c>
      <c r="V162" s="250"/>
      <c r="W162" s="250"/>
      <c r="X162" s="248">
        <v>1.3666666666666667</v>
      </c>
      <c r="Y162" s="249"/>
      <c r="Z162" s="248">
        <v>0.88181818181818183</v>
      </c>
    </row>
    <row r="163" spans="1:26" ht="96.6" customHeight="1">
      <c r="A163" s="328" t="s">
        <v>67</v>
      </c>
      <c r="B163" s="537" t="s">
        <v>759</v>
      </c>
      <c r="C163" s="333" t="s">
        <v>760</v>
      </c>
      <c r="D163" s="251" t="s">
        <v>761</v>
      </c>
      <c r="E163" s="335" t="s">
        <v>797</v>
      </c>
      <c r="F163" s="149">
        <v>160</v>
      </c>
      <c r="G163" s="209">
        <v>40</v>
      </c>
      <c r="H163" s="210">
        <v>40</v>
      </c>
      <c r="I163" s="241">
        <f t="shared" ref="I163:I172" si="75">IFERROR((G163/H163),0)</f>
        <v>1</v>
      </c>
      <c r="J163" s="333"/>
      <c r="K163" s="146">
        <f t="shared" ref="K163:K179" si="76">IFERROR(IF(F163="Según demanda",G163/H163,G163/F163),0)</f>
        <v>0.25</v>
      </c>
      <c r="L163" s="269"/>
      <c r="M163" s="210"/>
      <c r="N163" s="241">
        <f t="shared" ref="N163:N171" si="77">IFERROR((L163/M163),0)</f>
        <v>0</v>
      </c>
      <c r="O163" s="213"/>
      <c r="P163" s="146">
        <v>0.5</v>
      </c>
      <c r="Q163" s="210"/>
      <c r="R163" s="210"/>
      <c r="S163" s="241">
        <f>IFERROR((Q163/R163),0)</f>
        <v>0</v>
      </c>
      <c r="T163" s="149"/>
      <c r="U163" s="146">
        <v>0.75</v>
      </c>
      <c r="V163" s="149">
        <v>0</v>
      </c>
      <c r="W163" s="210">
        <v>3</v>
      </c>
      <c r="X163" s="270" t="s">
        <v>368</v>
      </c>
      <c r="Y163" s="145"/>
      <c r="Z163" s="146">
        <f t="shared" ref="Z163:Z177" si="78">IFERROR(IF(F163="Según demanda",(V163+Q163+L163+G163)/(H163+M163+R163+W163),(V163+Q163+L163+G163)/F163),0)</f>
        <v>0.25</v>
      </c>
    </row>
    <row r="164" spans="1:26" ht="55.2">
      <c r="A164" s="328" t="s">
        <v>67</v>
      </c>
      <c r="B164" s="537"/>
      <c r="C164" s="335" t="s">
        <v>762</v>
      </c>
      <c r="D164" s="251" t="s">
        <v>763</v>
      </c>
      <c r="E164" s="335" t="s">
        <v>917</v>
      </c>
      <c r="F164" s="149">
        <v>160</v>
      </c>
      <c r="G164" s="209">
        <v>40</v>
      </c>
      <c r="H164" s="210">
        <v>40</v>
      </c>
      <c r="I164" s="241">
        <f>IFERROR((G164/H164),0)</f>
        <v>1</v>
      </c>
      <c r="J164" s="96"/>
      <c r="K164" s="146">
        <f t="shared" si="76"/>
        <v>0.25</v>
      </c>
      <c r="L164" s="269"/>
      <c r="M164" s="210"/>
      <c r="N164" s="241">
        <v>1</v>
      </c>
      <c r="O164" s="271"/>
      <c r="P164" s="146">
        <v>1</v>
      </c>
      <c r="Q164" s="269"/>
      <c r="R164" s="210"/>
      <c r="S164" s="241">
        <f t="shared" ref="S164:S177" si="79">IFERROR((Q164/R164),0)</f>
        <v>0</v>
      </c>
      <c r="T164" s="271"/>
      <c r="U164" s="146">
        <v>1</v>
      </c>
      <c r="V164" s="149"/>
      <c r="W164" s="210">
        <v>0</v>
      </c>
      <c r="X164" s="270"/>
      <c r="Y164" s="271"/>
      <c r="Z164" s="146">
        <f t="shared" si="78"/>
        <v>0.25</v>
      </c>
    </row>
    <row r="165" spans="1:26" ht="55.2">
      <c r="A165" s="328" t="s">
        <v>67</v>
      </c>
      <c r="B165" s="537"/>
      <c r="C165" s="335" t="s">
        <v>764</v>
      </c>
      <c r="D165" s="251" t="s">
        <v>765</v>
      </c>
      <c r="E165" s="335" t="s">
        <v>798</v>
      </c>
      <c r="F165" s="149">
        <v>480</v>
      </c>
      <c r="G165" s="209">
        <v>120</v>
      </c>
      <c r="H165" s="210">
        <v>120</v>
      </c>
      <c r="I165" s="241">
        <v>1</v>
      </c>
      <c r="J165" s="96"/>
      <c r="K165" s="146">
        <f t="shared" si="76"/>
        <v>0.25</v>
      </c>
      <c r="L165" s="269"/>
      <c r="M165" s="210"/>
      <c r="N165" s="241">
        <f t="shared" si="77"/>
        <v>0</v>
      </c>
      <c r="O165" s="96"/>
      <c r="P165" s="146">
        <v>0.5</v>
      </c>
      <c r="Q165" s="269"/>
      <c r="R165" s="210"/>
      <c r="S165" s="241">
        <f t="shared" si="79"/>
        <v>0</v>
      </c>
      <c r="T165" s="96"/>
      <c r="U165" s="146">
        <v>0.75</v>
      </c>
      <c r="V165" s="133"/>
      <c r="W165" s="210">
        <v>1</v>
      </c>
      <c r="X165" s="271" t="s">
        <v>360</v>
      </c>
      <c r="Y165" s="271"/>
      <c r="Z165" s="146">
        <f t="shared" si="78"/>
        <v>0.25</v>
      </c>
    </row>
    <row r="166" spans="1:26" ht="55.2" customHeight="1">
      <c r="A166" s="328" t="s">
        <v>67</v>
      </c>
      <c r="B166" s="537"/>
      <c r="C166" s="335" t="s">
        <v>766</v>
      </c>
      <c r="D166" s="251" t="s">
        <v>767</v>
      </c>
      <c r="E166" s="335" t="s">
        <v>799</v>
      </c>
      <c r="F166" s="149">
        <v>480</v>
      </c>
      <c r="G166" s="209">
        <v>120</v>
      </c>
      <c r="H166" s="210">
        <v>120</v>
      </c>
      <c r="I166" s="241">
        <f t="shared" si="75"/>
        <v>1</v>
      </c>
      <c r="J166" s="333"/>
      <c r="K166" s="146">
        <f t="shared" si="76"/>
        <v>0.25</v>
      </c>
      <c r="L166" s="269"/>
      <c r="M166" s="210"/>
      <c r="N166" s="241">
        <f t="shared" si="77"/>
        <v>0</v>
      </c>
      <c r="O166" s="213"/>
      <c r="P166" s="146">
        <v>0.5</v>
      </c>
      <c r="Q166" s="210"/>
      <c r="R166" s="210"/>
      <c r="S166" s="241">
        <f t="shared" si="79"/>
        <v>0</v>
      </c>
      <c r="T166" s="216"/>
      <c r="U166" s="146">
        <v>0.75</v>
      </c>
      <c r="V166" s="149"/>
      <c r="W166" s="210">
        <v>3</v>
      </c>
      <c r="X166" s="270" t="s">
        <v>360</v>
      </c>
      <c r="Y166" s="95"/>
      <c r="Z166" s="146">
        <f t="shared" si="78"/>
        <v>0.25</v>
      </c>
    </row>
    <row r="167" spans="1:26" ht="55.2">
      <c r="A167" s="328" t="s">
        <v>67</v>
      </c>
      <c r="B167" s="537"/>
      <c r="C167" s="335" t="s">
        <v>768</v>
      </c>
      <c r="D167" s="251" t="s">
        <v>769</v>
      </c>
      <c r="E167" s="335" t="s">
        <v>800</v>
      </c>
      <c r="F167" s="149">
        <v>40</v>
      </c>
      <c r="G167" s="209">
        <v>38</v>
      </c>
      <c r="H167" s="210">
        <v>40</v>
      </c>
      <c r="I167" s="241">
        <f>IFERROR((G167/H167),0)</f>
        <v>0.95</v>
      </c>
      <c r="J167" s="96" t="s">
        <v>918</v>
      </c>
      <c r="K167" s="146">
        <f t="shared" si="76"/>
        <v>0.95</v>
      </c>
      <c r="L167" s="269"/>
      <c r="M167" s="210"/>
      <c r="N167" s="241">
        <f t="shared" si="77"/>
        <v>0</v>
      </c>
      <c r="O167" s="271"/>
      <c r="P167" s="146">
        <v>1</v>
      </c>
      <c r="Q167" s="269"/>
      <c r="R167" s="210"/>
      <c r="S167" s="241">
        <f t="shared" si="79"/>
        <v>0</v>
      </c>
      <c r="T167" s="271"/>
      <c r="U167" s="146">
        <v>1</v>
      </c>
      <c r="V167" s="149"/>
      <c r="W167" s="210">
        <v>0</v>
      </c>
      <c r="X167" s="270" t="s">
        <v>369</v>
      </c>
      <c r="Y167" s="271"/>
      <c r="Z167" s="146">
        <f t="shared" si="78"/>
        <v>0.95</v>
      </c>
    </row>
    <row r="168" spans="1:26" ht="89.25" customHeight="1">
      <c r="A168" s="328" t="s">
        <v>67</v>
      </c>
      <c r="B168" s="537"/>
      <c r="C168" s="335" t="s">
        <v>770</v>
      </c>
      <c r="D168" s="251" t="s">
        <v>771</v>
      </c>
      <c r="E168" s="335" t="s">
        <v>801</v>
      </c>
      <c r="F168" s="149">
        <v>40</v>
      </c>
      <c r="G168" s="209">
        <v>40</v>
      </c>
      <c r="H168" s="210">
        <v>40</v>
      </c>
      <c r="I168" s="241">
        <f t="shared" si="75"/>
        <v>1</v>
      </c>
      <c r="J168" s="96"/>
      <c r="K168" s="146">
        <f t="shared" si="76"/>
        <v>1</v>
      </c>
      <c r="L168" s="269"/>
      <c r="M168" s="209"/>
      <c r="N168" s="241">
        <f t="shared" si="77"/>
        <v>0</v>
      </c>
      <c r="O168" s="96"/>
      <c r="P168" s="146">
        <v>0.5</v>
      </c>
      <c r="Q168" s="269"/>
      <c r="R168" s="210"/>
      <c r="S168" s="241">
        <f t="shared" si="79"/>
        <v>0</v>
      </c>
      <c r="T168" s="96"/>
      <c r="U168" s="146">
        <v>0.75</v>
      </c>
      <c r="V168" s="133"/>
      <c r="W168" s="209">
        <v>3</v>
      </c>
      <c r="X168" s="270" t="s">
        <v>367</v>
      </c>
      <c r="Y168" s="149"/>
      <c r="Z168" s="146">
        <f t="shared" si="78"/>
        <v>1</v>
      </c>
    </row>
    <row r="169" spans="1:26" ht="178.5" customHeight="1">
      <c r="A169" s="328" t="s">
        <v>67</v>
      </c>
      <c r="B169" s="537"/>
      <c r="C169" s="335" t="s">
        <v>772</v>
      </c>
      <c r="D169" s="251" t="s">
        <v>773</v>
      </c>
      <c r="E169" s="335" t="s">
        <v>802</v>
      </c>
      <c r="F169" s="149">
        <v>480</v>
      </c>
      <c r="G169" s="209">
        <v>80</v>
      </c>
      <c r="H169" s="210">
        <v>120</v>
      </c>
      <c r="I169" s="241">
        <f>IFERROR((G169/H169),0)</f>
        <v>0.66666666666666663</v>
      </c>
      <c r="J169" s="333" t="s">
        <v>919</v>
      </c>
      <c r="K169" s="146">
        <f t="shared" si="76"/>
        <v>0.16666666666666666</v>
      </c>
      <c r="L169" s="269"/>
      <c r="M169" s="210"/>
      <c r="N169" s="241">
        <f>IFERROR((L169/M169),0)</f>
        <v>0</v>
      </c>
      <c r="O169" s="272"/>
      <c r="P169" s="146">
        <v>0.5</v>
      </c>
      <c r="Q169" s="210"/>
      <c r="R169" s="210"/>
      <c r="S169" s="241">
        <f t="shared" si="79"/>
        <v>0</v>
      </c>
      <c r="T169" s="272"/>
      <c r="U169" s="146">
        <v>0.75</v>
      </c>
      <c r="V169" s="149"/>
      <c r="W169" s="210">
        <v>0</v>
      </c>
      <c r="X169" s="270" t="s">
        <v>360</v>
      </c>
      <c r="Y169" s="145"/>
      <c r="Z169" s="146">
        <f t="shared" si="78"/>
        <v>0.16666666666666666</v>
      </c>
    </row>
    <row r="170" spans="1:26" ht="51" customHeight="1">
      <c r="A170" s="328" t="s">
        <v>67</v>
      </c>
      <c r="B170" s="537"/>
      <c r="C170" s="335" t="s">
        <v>774</v>
      </c>
      <c r="D170" s="251" t="s">
        <v>775</v>
      </c>
      <c r="E170" s="335" t="s">
        <v>803</v>
      </c>
      <c r="F170" s="149" t="s">
        <v>920</v>
      </c>
      <c r="G170" s="209">
        <v>80</v>
      </c>
      <c r="H170" s="210">
        <v>80</v>
      </c>
      <c r="I170" s="241">
        <f>IFERROR((G170/H170),0)</f>
        <v>1</v>
      </c>
      <c r="J170" s="333"/>
      <c r="K170" s="146">
        <f t="shared" si="76"/>
        <v>1</v>
      </c>
      <c r="L170" s="269"/>
      <c r="M170" s="210"/>
      <c r="N170" s="241">
        <f>IFERROR((L170/M170),0)</f>
        <v>0</v>
      </c>
      <c r="O170" s="272"/>
      <c r="P170" s="146">
        <v>0</v>
      </c>
      <c r="Q170" s="210"/>
      <c r="R170" s="210"/>
      <c r="S170" s="241">
        <f t="shared" si="79"/>
        <v>0</v>
      </c>
      <c r="T170" s="95"/>
      <c r="U170" s="146">
        <v>0</v>
      </c>
      <c r="V170" s="149"/>
      <c r="W170" s="210">
        <v>0</v>
      </c>
      <c r="X170" s="270"/>
      <c r="Y170" s="145"/>
      <c r="Z170" s="146">
        <f t="shared" si="78"/>
        <v>1</v>
      </c>
    </row>
    <row r="171" spans="1:26" ht="55.2" customHeight="1">
      <c r="A171" s="328" t="s">
        <v>67</v>
      </c>
      <c r="B171" s="537"/>
      <c r="C171" s="335" t="s">
        <v>776</v>
      </c>
      <c r="D171" s="251" t="s">
        <v>777</v>
      </c>
      <c r="E171" s="335" t="s">
        <v>804</v>
      </c>
      <c r="F171" s="149">
        <v>4</v>
      </c>
      <c r="G171" s="209">
        <v>1</v>
      </c>
      <c r="H171" s="210">
        <v>1</v>
      </c>
      <c r="I171" s="241">
        <f t="shared" si="75"/>
        <v>1</v>
      </c>
      <c r="J171" s="338"/>
      <c r="K171" s="146">
        <f t="shared" si="76"/>
        <v>0.25</v>
      </c>
      <c r="L171" s="269"/>
      <c r="M171" s="209"/>
      <c r="N171" s="241">
        <f t="shared" si="77"/>
        <v>0</v>
      </c>
      <c r="O171" s="30"/>
      <c r="P171" s="146">
        <v>0.5</v>
      </c>
      <c r="Q171" s="210"/>
      <c r="R171" s="210"/>
      <c r="S171" s="241">
        <f t="shared" si="79"/>
        <v>0</v>
      </c>
      <c r="T171" s="213"/>
      <c r="U171" s="146">
        <v>0.75</v>
      </c>
      <c r="V171" s="149"/>
      <c r="W171" s="209">
        <v>1</v>
      </c>
      <c r="X171" s="270" t="s">
        <v>360</v>
      </c>
      <c r="Y171" s="30"/>
      <c r="Z171" s="146">
        <f t="shared" si="78"/>
        <v>0.25</v>
      </c>
    </row>
    <row r="172" spans="1:26" ht="76.5" customHeight="1">
      <c r="A172" s="328" t="s">
        <v>67</v>
      </c>
      <c r="B172" s="537"/>
      <c r="C172" s="344" t="s">
        <v>778</v>
      </c>
      <c r="D172" s="353" t="s">
        <v>779</v>
      </c>
      <c r="E172" s="335" t="s">
        <v>805</v>
      </c>
      <c r="F172" s="149">
        <v>80</v>
      </c>
      <c r="G172" s="209">
        <v>40</v>
      </c>
      <c r="H172" s="210">
        <v>40</v>
      </c>
      <c r="I172" s="241">
        <f t="shared" si="75"/>
        <v>1</v>
      </c>
      <c r="J172" s="338"/>
      <c r="K172" s="146">
        <f t="shared" si="76"/>
        <v>0.5</v>
      </c>
      <c r="L172" s="269"/>
      <c r="M172" s="209"/>
      <c r="N172" s="241">
        <v>1</v>
      </c>
      <c r="O172" s="30"/>
      <c r="P172" s="146">
        <v>0.5</v>
      </c>
      <c r="Q172" s="210"/>
      <c r="R172" s="210"/>
      <c r="S172" s="241">
        <f t="shared" si="79"/>
        <v>0</v>
      </c>
      <c r="T172" s="30"/>
      <c r="U172" s="146">
        <v>0.75</v>
      </c>
      <c r="V172" s="149"/>
      <c r="W172" s="209">
        <v>1</v>
      </c>
      <c r="X172" s="270"/>
      <c r="Y172" s="30"/>
      <c r="Z172" s="146">
        <f t="shared" si="78"/>
        <v>0.5</v>
      </c>
    </row>
    <row r="173" spans="1:26" ht="96.6" customHeight="1">
      <c r="A173" s="328" t="s">
        <v>67</v>
      </c>
      <c r="B173" s="537" t="s">
        <v>780</v>
      </c>
      <c r="C173" s="251" t="s">
        <v>781</v>
      </c>
      <c r="D173" s="354" t="s">
        <v>782</v>
      </c>
      <c r="E173" s="335" t="s">
        <v>806</v>
      </c>
      <c r="F173" s="333">
        <v>40</v>
      </c>
      <c r="G173" s="209">
        <v>0</v>
      </c>
      <c r="H173" s="209">
        <v>10</v>
      </c>
      <c r="I173" s="241">
        <f>IFERROR((G173/H173),0)</f>
        <v>0</v>
      </c>
      <c r="J173" s="333" t="s">
        <v>921</v>
      </c>
      <c r="K173" s="146">
        <f t="shared" si="76"/>
        <v>0</v>
      </c>
      <c r="L173" s="213"/>
      <c r="M173" s="209"/>
      <c r="N173" s="241">
        <f>IFERROR((L173/M173),0)</f>
        <v>0</v>
      </c>
      <c r="O173" s="96"/>
      <c r="P173" s="146">
        <v>0.5</v>
      </c>
      <c r="Q173" s="149"/>
      <c r="R173" s="209"/>
      <c r="S173" s="241">
        <f t="shared" si="79"/>
        <v>0</v>
      </c>
      <c r="T173" s="96"/>
      <c r="U173" s="146">
        <v>0.75</v>
      </c>
      <c r="V173" s="149"/>
      <c r="W173" s="209">
        <v>3</v>
      </c>
      <c r="X173" s="241">
        <v>1</v>
      </c>
      <c r="Y173" s="96"/>
      <c r="Z173" s="146">
        <f t="shared" si="78"/>
        <v>0</v>
      </c>
    </row>
    <row r="174" spans="1:26" ht="63.75" customHeight="1">
      <c r="A174" s="328" t="s">
        <v>68</v>
      </c>
      <c r="B174" s="537"/>
      <c r="C174" s="352" t="s">
        <v>783</v>
      </c>
      <c r="D174" s="355" t="s">
        <v>784</v>
      </c>
      <c r="E174" s="335" t="s">
        <v>807</v>
      </c>
      <c r="F174" s="333">
        <v>10</v>
      </c>
      <c r="G174" s="209">
        <v>0</v>
      </c>
      <c r="H174" s="209">
        <v>0</v>
      </c>
      <c r="I174" s="241">
        <f>IFERROR((G174/H174),0)</f>
        <v>0</v>
      </c>
      <c r="J174" s="333" t="s">
        <v>921</v>
      </c>
      <c r="K174" s="146">
        <f t="shared" si="76"/>
        <v>0</v>
      </c>
      <c r="L174" s="213"/>
      <c r="M174" s="209"/>
      <c r="N174" s="241">
        <f>IFERROR((L174/M174),0)</f>
        <v>0</v>
      </c>
      <c r="O174" s="213"/>
      <c r="P174" s="146">
        <v>0.5</v>
      </c>
      <c r="Q174" s="149"/>
      <c r="R174" s="209"/>
      <c r="S174" s="241">
        <f t="shared" si="79"/>
        <v>0</v>
      </c>
      <c r="T174" s="213"/>
      <c r="U174" s="146">
        <v>0.75</v>
      </c>
      <c r="V174" s="149"/>
      <c r="W174" s="209">
        <v>1</v>
      </c>
      <c r="X174" s="241">
        <v>1</v>
      </c>
      <c r="Y174" s="213"/>
      <c r="Z174" s="146">
        <f t="shared" si="78"/>
        <v>0</v>
      </c>
    </row>
    <row r="175" spans="1:26" ht="72" customHeight="1">
      <c r="A175" s="328" t="s">
        <v>68</v>
      </c>
      <c r="B175" s="537" t="s">
        <v>785</v>
      </c>
      <c r="C175" s="352" t="s">
        <v>786</v>
      </c>
      <c r="D175" s="251" t="s">
        <v>787</v>
      </c>
      <c r="E175" s="333" t="s">
        <v>808</v>
      </c>
      <c r="F175" s="149">
        <v>24</v>
      </c>
      <c r="G175" s="209">
        <v>0</v>
      </c>
      <c r="H175" s="210">
        <v>12</v>
      </c>
      <c r="I175" s="241">
        <f>IFERROR((G175/H175),0)</f>
        <v>0</v>
      </c>
      <c r="J175" s="333" t="s">
        <v>921</v>
      </c>
      <c r="K175" s="146">
        <f t="shared" si="76"/>
        <v>0</v>
      </c>
      <c r="L175" s="269"/>
      <c r="M175" s="210"/>
      <c r="N175" s="241">
        <f>IFERROR((L175/M175),0)</f>
        <v>0</v>
      </c>
      <c r="O175" s="213"/>
      <c r="P175" s="146">
        <v>0.5</v>
      </c>
      <c r="Q175" s="210"/>
      <c r="R175" s="210"/>
      <c r="S175" s="241">
        <f t="shared" si="79"/>
        <v>0</v>
      </c>
      <c r="T175" s="213"/>
      <c r="U175" s="146">
        <v>0.75</v>
      </c>
      <c r="V175" s="149"/>
      <c r="W175" s="210">
        <v>1</v>
      </c>
      <c r="X175" s="270" t="s">
        <v>360</v>
      </c>
      <c r="Y175" s="133"/>
      <c r="Z175" s="146">
        <f t="shared" si="78"/>
        <v>0</v>
      </c>
    </row>
    <row r="176" spans="1:26" ht="89.25" customHeight="1">
      <c r="A176" s="328" t="s">
        <v>68</v>
      </c>
      <c r="B176" s="537"/>
      <c r="C176" s="352" t="s">
        <v>788</v>
      </c>
      <c r="D176" s="251" t="s">
        <v>789</v>
      </c>
      <c r="E176" s="335" t="s">
        <v>809</v>
      </c>
      <c r="F176" s="149">
        <v>64</v>
      </c>
      <c r="G176" s="209">
        <v>0</v>
      </c>
      <c r="H176" s="210">
        <v>16</v>
      </c>
      <c r="I176" s="241">
        <f>IFERROR((G176/H176),0)</f>
        <v>0</v>
      </c>
      <c r="J176" s="333" t="s">
        <v>921</v>
      </c>
      <c r="K176" s="146">
        <f t="shared" si="76"/>
        <v>0</v>
      </c>
      <c r="L176" s="269"/>
      <c r="M176" s="210"/>
      <c r="N176" s="241">
        <f>IFERROR((L176/M176),0)</f>
        <v>0</v>
      </c>
      <c r="O176" s="213"/>
      <c r="P176" s="146">
        <v>0.5</v>
      </c>
      <c r="Q176" s="210"/>
      <c r="R176" s="210"/>
      <c r="S176" s="241">
        <f t="shared" si="79"/>
        <v>0</v>
      </c>
      <c r="T176" s="213"/>
      <c r="U176" s="146">
        <v>0.75</v>
      </c>
      <c r="V176" s="149"/>
      <c r="W176" s="210">
        <v>3</v>
      </c>
      <c r="X176" s="270"/>
      <c r="Y176" s="133"/>
      <c r="Z176" s="146">
        <f t="shared" si="78"/>
        <v>0</v>
      </c>
    </row>
    <row r="177" spans="1:26" ht="127.5" customHeight="1">
      <c r="A177" s="328" t="s">
        <v>68</v>
      </c>
      <c r="B177" s="537" t="s">
        <v>790</v>
      </c>
      <c r="C177" s="251" t="s">
        <v>791</v>
      </c>
      <c r="D177" s="356" t="s">
        <v>792</v>
      </c>
      <c r="E177" s="335" t="s">
        <v>810</v>
      </c>
      <c r="F177" s="149">
        <v>10</v>
      </c>
      <c r="G177" s="149">
        <v>3</v>
      </c>
      <c r="H177" s="149">
        <v>3</v>
      </c>
      <c r="I177" s="241">
        <f>IFERROR((G177/H177),0)</f>
        <v>1</v>
      </c>
      <c r="J177" s="241"/>
      <c r="K177" s="146">
        <f t="shared" si="76"/>
        <v>0.3</v>
      </c>
      <c r="L177" s="149"/>
      <c r="M177" s="149"/>
      <c r="N177" s="241">
        <f>IFERROR((L177/M177),0)</f>
        <v>0</v>
      </c>
      <c r="O177" s="149"/>
      <c r="P177" s="149">
        <v>0</v>
      </c>
      <c r="Q177" s="149"/>
      <c r="R177" s="149"/>
      <c r="S177" s="241">
        <f t="shared" si="79"/>
        <v>0</v>
      </c>
      <c r="T177" s="149"/>
      <c r="U177" s="146">
        <v>0</v>
      </c>
      <c r="V177" s="149"/>
      <c r="W177" s="149">
        <v>1</v>
      </c>
      <c r="X177" s="149"/>
      <c r="Y177" s="149"/>
      <c r="Z177" s="146">
        <f t="shared" si="78"/>
        <v>0.3</v>
      </c>
    </row>
    <row r="178" spans="1:26" ht="63.75" customHeight="1">
      <c r="A178" s="328" t="s">
        <v>68</v>
      </c>
      <c r="B178" s="537"/>
      <c r="C178" s="251" t="s">
        <v>793</v>
      </c>
      <c r="D178" s="251" t="s">
        <v>794</v>
      </c>
      <c r="E178" s="335" t="s">
        <v>811</v>
      </c>
      <c r="F178" s="336" t="s">
        <v>922</v>
      </c>
      <c r="G178" s="330">
        <v>0</v>
      </c>
      <c r="H178" s="330">
        <v>0</v>
      </c>
      <c r="I178" s="384">
        <f t="shared" ref="I178:I179" si="80">IFERROR((G178/H178),0)</f>
        <v>0</v>
      </c>
      <c r="J178" s="385"/>
      <c r="K178" s="139">
        <f t="shared" si="76"/>
        <v>0</v>
      </c>
      <c r="L178" s="211"/>
      <c r="M178" s="209"/>
      <c r="N178" s="147">
        <f t="shared" ref="N178:N179" si="81">IFERROR((L178/M178),0)</f>
        <v>0</v>
      </c>
      <c r="O178" s="31"/>
      <c r="P178" s="146">
        <v>0.5</v>
      </c>
      <c r="Q178" s="140"/>
      <c r="R178" s="230"/>
      <c r="S178" s="138">
        <v>1</v>
      </c>
      <c r="T178" s="208"/>
      <c r="U178" s="139">
        <v>0.75</v>
      </c>
      <c r="V178" s="140"/>
      <c r="W178" s="230"/>
      <c r="X178" s="138">
        <v>1</v>
      </c>
      <c r="Y178" s="208"/>
      <c r="Z178" s="139">
        <f t="shared" ref="Z178:Z189" si="82">IFERROR(IF(F178="Según demanda",(V178+Q178+L178+G178)/(H178+M178+R178+W178),(V178+Q178+L178+G178)/F178),0)</f>
        <v>0</v>
      </c>
    </row>
    <row r="179" spans="1:26" ht="114.75" customHeight="1">
      <c r="A179" s="328" t="s">
        <v>68</v>
      </c>
      <c r="B179" s="537"/>
      <c r="C179" s="357" t="s">
        <v>795</v>
      </c>
      <c r="D179" s="251" t="s">
        <v>796</v>
      </c>
      <c r="E179" s="335" t="s">
        <v>812</v>
      </c>
      <c r="F179" s="336">
        <v>4</v>
      </c>
      <c r="G179" s="330">
        <v>1</v>
      </c>
      <c r="H179" s="330">
        <v>1</v>
      </c>
      <c r="I179" s="384">
        <f t="shared" si="80"/>
        <v>1</v>
      </c>
      <c r="J179" s="386"/>
      <c r="K179" s="139">
        <f t="shared" si="76"/>
        <v>0.25</v>
      </c>
      <c r="L179" s="207"/>
      <c r="M179" s="209"/>
      <c r="N179" s="147">
        <f t="shared" si="81"/>
        <v>0</v>
      </c>
      <c r="O179" s="227"/>
      <c r="P179" s="228">
        <v>0.5</v>
      </c>
      <c r="Q179" s="229"/>
      <c r="R179" s="231"/>
      <c r="S179" s="135">
        <v>1</v>
      </c>
      <c r="T179" s="97"/>
      <c r="U179" s="142">
        <v>0.75</v>
      </c>
      <c r="V179" s="229"/>
      <c r="W179" s="231"/>
      <c r="X179" s="138">
        <v>1</v>
      </c>
      <c r="Y179" s="97"/>
      <c r="Z179" s="142">
        <f t="shared" si="82"/>
        <v>0.25</v>
      </c>
    </row>
    <row r="180" spans="1:26" ht="69" customHeight="1">
      <c r="A180" s="328" t="s">
        <v>729</v>
      </c>
      <c r="B180" s="318" t="s">
        <v>701</v>
      </c>
      <c r="C180" s="318" t="s">
        <v>702</v>
      </c>
      <c r="D180" s="318" t="s">
        <v>703</v>
      </c>
      <c r="E180" s="318" t="s">
        <v>732</v>
      </c>
      <c r="F180" s="212"/>
      <c r="G180" s="212"/>
      <c r="H180" s="263"/>
      <c r="I180" s="147">
        <f t="shared" ref="I180:I181" si="83">IFERROR((G180/H180),0)</f>
        <v>0</v>
      </c>
      <c r="J180" s="212"/>
      <c r="K180" s="214">
        <f t="shared" ref="K180:K191" si="84">IFERROR(IF(F180="Según demanda",G180/H180,G180/F180),0)</f>
        <v>0</v>
      </c>
      <c r="L180" s="212"/>
      <c r="M180" s="112"/>
      <c r="N180" s="264">
        <f t="shared" ref="N180:N196" si="85">IFERROR((L180/M180),0)</f>
        <v>0</v>
      </c>
      <c r="O180" s="212"/>
      <c r="P180" s="214">
        <f t="shared" ref="P180:P189" si="86">IFERROR(IF(K180="Según demanda",L180/M180,L180/K180),0)</f>
        <v>0</v>
      </c>
      <c r="Q180" s="77"/>
      <c r="R180" s="212"/>
      <c r="S180" s="264">
        <f t="shared" ref="S180:U196" si="87">IFERROR((Q180/R180),0)</f>
        <v>0</v>
      </c>
      <c r="T180" s="212"/>
      <c r="U180" s="214">
        <f t="shared" ref="U180:U191" si="88">IFERROR(IF(F180="Según demanda",(Q180+L180+G180)/(H180+M180+R180),(Q180+L180+G180)/F180),0)</f>
        <v>0</v>
      </c>
      <c r="V180" s="77"/>
      <c r="W180" s="212"/>
      <c r="X180" s="264">
        <f t="shared" ref="X180:X189" si="89">IFERROR((V180/W180),0)</f>
        <v>0</v>
      </c>
      <c r="Y180" s="212"/>
      <c r="Z180" s="214">
        <f t="shared" si="82"/>
        <v>0</v>
      </c>
    </row>
    <row r="181" spans="1:26" ht="82.8">
      <c r="A181" s="328" t="s">
        <v>730</v>
      </c>
      <c r="B181" s="318" t="s">
        <v>701</v>
      </c>
      <c r="C181" s="318" t="s">
        <v>704</v>
      </c>
      <c r="D181" s="318" t="s">
        <v>705</v>
      </c>
      <c r="E181" s="318" t="s">
        <v>733</v>
      </c>
      <c r="F181" s="213"/>
      <c r="G181" s="213"/>
      <c r="H181" s="213"/>
      <c r="I181" s="147">
        <f t="shared" si="83"/>
        <v>0</v>
      </c>
      <c r="J181" s="213"/>
      <c r="K181" s="141">
        <f t="shared" si="84"/>
        <v>0</v>
      </c>
      <c r="L181" s="213"/>
      <c r="M181" s="213"/>
      <c r="N181" s="265">
        <f t="shared" si="85"/>
        <v>0</v>
      </c>
      <c r="O181" s="213"/>
      <c r="P181" s="141">
        <f t="shared" si="86"/>
        <v>0</v>
      </c>
      <c r="Q181" s="143"/>
      <c r="R181" s="213"/>
      <c r="S181" s="265">
        <f t="shared" si="87"/>
        <v>0</v>
      </c>
      <c r="T181" s="212"/>
      <c r="U181" s="141">
        <f t="shared" si="88"/>
        <v>0</v>
      </c>
      <c r="V181" s="144"/>
      <c r="W181" s="213"/>
      <c r="X181" s="265">
        <f t="shared" si="89"/>
        <v>0</v>
      </c>
      <c r="Y181" s="137"/>
      <c r="Z181" s="141">
        <f>IFERROR(IF(F181="Según demanda",(V181+Q181+L181+G181)/(H181+M181+R181+W181),(V181+Q181+L181+G181)/F181),0)</f>
        <v>0</v>
      </c>
    </row>
    <row r="182" spans="1:26" ht="41.4" customHeight="1">
      <c r="A182" s="328" t="s">
        <v>909</v>
      </c>
      <c r="B182" s="488" t="s">
        <v>706</v>
      </c>
      <c r="C182" s="336" t="s">
        <v>707</v>
      </c>
      <c r="D182" s="336" t="s">
        <v>708</v>
      </c>
      <c r="E182" s="336" t="s">
        <v>733</v>
      </c>
      <c r="F182" s="333">
        <v>1</v>
      </c>
      <c r="G182" s="333">
        <v>0</v>
      </c>
      <c r="H182" s="333">
        <v>0</v>
      </c>
      <c r="I182" s="265">
        <v>0</v>
      </c>
      <c r="J182" s="329" t="s">
        <v>910</v>
      </c>
      <c r="K182" s="141">
        <f t="shared" si="84"/>
        <v>0</v>
      </c>
      <c r="L182" s="213"/>
      <c r="M182" s="213"/>
      <c r="N182" s="265">
        <f t="shared" si="85"/>
        <v>0</v>
      </c>
      <c r="O182" s="212"/>
      <c r="P182" s="141">
        <f t="shared" si="86"/>
        <v>0</v>
      </c>
      <c r="Q182" s="213"/>
      <c r="R182" s="213"/>
      <c r="S182" s="265">
        <f t="shared" si="87"/>
        <v>0</v>
      </c>
      <c r="T182" s="212"/>
      <c r="U182" s="141">
        <f t="shared" si="88"/>
        <v>0</v>
      </c>
      <c r="V182" s="144"/>
      <c r="W182" s="213"/>
      <c r="X182" s="265">
        <f t="shared" si="89"/>
        <v>0</v>
      </c>
      <c r="Y182" s="137"/>
      <c r="Z182" s="141">
        <f t="shared" si="82"/>
        <v>0</v>
      </c>
    </row>
    <row r="183" spans="1:26" ht="41.4">
      <c r="A183" s="328" t="s">
        <v>909</v>
      </c>
      <c r="B183" s="488"/>
      <c r="C183" s="336" t="s">
        <v>709</v>
      </c>
      <c r="D183" s="336" t="s">
        <v>708</v>
      </c>
      <c r="E183" s="336" t="s">
        <v>733</v>
      </c>
      <c r="F183" s="333">
        <v>1</v>
      </c>
      <c r="G183" s="333">
        <v>0</v>
      </c>
      <c r="H183" s="333">
        <v>0</v>
      </c>
      <c r="I183" s="265">
        <v>0</v>
      </c>
      <c r="J183" s="329" t="s">
        <v>910</v>
      </c>
      <c r="K183" s="141">
        <f t="shared" si="84"/>
        <v>0</v>
      </c>
      <c r="L183" s="213"/>
      <c r="M183" s="213"/>
      <c r="N183" s="265">
        <f t="shared" si="85"/>
        <v>0</v>
      </c>
      <c r="O183" s="212"/>
      <c r="P183" s="141">
        <f t="shared" si="86"/>
        <v>0</v>
      </c>
      <c r="Q183" s="213"/>
      <c r="R183" s="213"/>
      <c r="S183" s="265">
        <f t="shared" si="87"/>
        <v>0</v>
      </c>
      <c r="T183" s="266"/>
      <c r="U183" s="141">
        <f t="shared" si="88"/>
        <v>0</v>
      </c>
      <c r="V183" s="144"/>
      <c r="W183" s="213"/>
      <c r="X183" s="265">
        <f t="shared" si="89"/>
        <v>0</v>
      </c>
      <c r="Y183" s="137"/>
      <c r="Z183" s="141">
        <f t="shared" si="82"/>
        <v>0</v>
      </c>
    </row>
    <row r="184" spans="1:26" ht="110.4" customHeight="1">
      <c r="A184" s="328" t="s">
        <v>909</v>
      </c>
      <c r="B184" s="488"/>
      <c r="C184" s="336" t="s">
        <v>710</v>
      </c>
      <c r="D184" s="336" t="s">
        <v>711</v>
      </c>
      <c r="E184" s="336" t="s">
        <v>733</v>
      </c>
      <c r="F184" s="333">
        <v>4</v>
      </c>
      <c r="G184" s="333">
        <v>4</v>
      </c>
      <c r="H184" s="333">
        <v>4</v>
      </c>
      <c r="I184" s="265">
        <f t="shared" ref="I184:I189" si="90">IFERROR((G184/H184),0)</f>
        <v>1</v>
      </c>
      <c r="J184" s="329"/>
      <c r="K184" s="141">
        <f t="shared" si="84"/>
        <v>1</v>
      </c>
      <c r="L184" s="213"/>
      <c r="M184" s="213"/>
      <c r="N184" s="265">
        <v>1</v>
      </c>
      <c r="O184" s="212"/>
      <c r="P184" s="141">
        <f t="shared" si="86"/>
        <v>0</v>
      </c>
      <c r="Q184" s="213"/>
      <c r="R184" s="213"/>
      <c r="S184" s="265">
        <f t="shared" si="87"/>
        <v>0</v>
      </c>
      <c r="T184" s="267"/>
      <c r="U184" s="141">
        <f t="shared" si="88"/>
        <v>1</v>
      </c>
      <c r="V184" s="144"/>
      <c r="W184" s="213"/>
      <c r="X184" s="265">
        <f t="shared" si="89"/>
        <v>0</v>
      </c>
      <c r="Y184" s="137"/>
      <c r="Z184" s="141">
        <f t="shared" si="82"/>
        <v>1</v>
      </c>
    </row>
    <row r="185" spans="1:26" ht="69" customHeight="1">
      <c r="A185" s="328" t="s">
        <v>909</v>
      </c>
      <c r="B185" s="461" t="s">
        <v>712</v>
      </c>
      <c r="C185" s="343" t="s">
        <v>713</v>
      </c>
      <c r="D185" s="340" t="s">
        <v>714</v>
      </c>
      <c r="E185" s="333" t="s">
        <v>734</v>
      </c>
      <c r="F185" s="333">
        <v>12</v>
      </c>
      <c r="G185" s="333">
        <v>4</v>
      </c>
      <c r="H185" s="333">
        <v>4</v>
      </c>
      <c r="I185" s="265">
        <f t="shared" si="90"/>
        <v>1</v>
      </c>
      <c r="J185" s="329" t="s">
        <v>911</v>
      </c>
      <c r="K185" s="141">
        <f t="shared" si="84"/>
        <v>0.33333333333333331</v>
      </c>
      <c r="L185" s="213"/>
      <c r="M185" s="213"/>
      <c r="N185" s="265">
        <v>1</v>
      </c>
      <c r="O185" s="212"/>
      <c r="P185" s="141">
        <f t="shared" si="86"/>
        <v>0</v>
      </c>
      <c r="Q185" s="213"/>
      <c r="R185" s="213"/>
      <c r="S185" s="265">
        <f t="shared" si="87"/>
        <v>0</v>
      </c>
      <c r="T185" s="267"/>
      <c r="U185" s="141">
        <f t="shared" si="88"/>
        <v>0.33333333333333331</v>
      </c>
      <c r="V185" s="144"/>
      <c r="W185" s="213"/>
      <c r="X185" s="265">
        <f t="shared" si="89"/>
        <v>0</v>
      </c>
      <c r="Y185" s="137"/>
      <c r="Z185" s="141">
        <f t="shared" si="82"/>
        <v>0.33333333333333331</v>
      </c>
    </row>
    <row r="186" spans="1:26" ht="41.4">
      <c r="A186" s="328" t="s">
        <v>909</v>
      </c>
      <c r="B186" s="463"/>
      <c r="C186" s="343" t="s">
        <v>715</v>
      </c>
      <c r="D186" s="340" t="s">
        <v>716</v>
      </c>
      <c r="E186" s="333" t="s">
        <v>733</v>
      </c>
      <c r="F186" s="333">
        <v>2</v>
      </c>
      <c r="G186" s="333">
        <v>0</v>
      </c>
      <c r="H186" s="333">
        <v>0</v>
      </c>
      <c r="I186" s="265">
        <v>0</v>
      </c>
      <c r="J186" s="329" t="s">
        <v>912</v>
      </c>
      <c r="K186" s="141">
        <f t="shared" si="84"/>
        <v>0</v>
      </c>
      <c r="L186" s="213"/>
      <c r="M186" s="213"/>
      <c r="N186" s="265">
        <f t="shared" si="85"/>
        <v>0</v>
      </c>
      <c r="O186" s="212"/>
      <c r="P186" s="141">
        <f t="shared" si="86"/>
        <v>0</v>
      </c>
      <c r="Q186" s="143"/>
      <c r="R186" s="213"/>
      <c r="S186" s="265">
        <f t="shared" si="87"/>
        <v>0</v>
      </c>
      <c r="T186" s="137"/>
      <c r="U186" s="141">
        <f t="shared" si="88"/>
        <v>0</v>
      </c>
      <c r="V186" s="143"/>
      <c r="W186" s="213"/>
      <c r="X186" s="265">
        <f t="shared" si="89"/>
        <v>0</v>
      </c>
      <c r="Y186" s="137"/>
      <c r="Z186" s="141">
        <f t="shared" si="82"/>
        <v>0</v>
      </c>
    </row>
    <row r="187" spans="1:26" ht="111" customHeight="1">
      <c r="A187" s="328" t="s">
        <v>909</v>
      </c>
      <c r="B187" s="200" t="s">
        <v>717</v>
      </c>
      <c r="C187" s="343" t="s">
        <v>718</v>
      </c>
      <c r="D187" s="340" t="s">
        <v>719</v>
      </c>
      <c r="E187" s="333" t="s">
        <v>735</v>
      </c>
      <c r="F187" s="333">
        <v>12</v>
      </c>
      <c r="G187" s="333">
        <v>4</v>
      </c>
      <c r="H187" s="333">
        <v>4</v>
      </c>
      <c r="I187" s="265">
        <v>0.25</v>
      </c>
      <c r="J187" s="333" t="s">
        <v>913</v>
      </c>
      <c r="K187" s="141">
        <f t="shared" si="84"/>
        <v>0.33333333333333331</v>
      </c>
      <c r="L187" s="213"/>
      <c r="M187" s="213"/>
      <c r="N187" s="265">
        <f t="shared" si="85"/>
        <v>0</v>
      </c>
      <c r="O187" s="213"/>
      <c r="P187" s="141">
        <f t="shared" si="86"/>
        <v>0</v>
      </c>
      <c r="Q187" s="143"/>
      <c r="R187" s="213"/>
      <c r="S187" s="265">
        <f t="shared" si="87"/>
        <v>0</v>
      </c>
      <c r="T187" s="213"/>
      <c r="U187" s="141">
        <f t="shared" si="88"/>
        <v>0.33333333333333331</v>
      </c>
      <c r="V187" s="143"/>
      <c r="W187" s="213"/>
      <c r="X187" s="265">
        <f t="shared" si="89"/>
        <v>0</v>
      </c>
      <c r="Y187" s="137"/>
      <c r="Z187" s="141">
        <f t="shared" si="82"/>
        <v>0.33333333333333331</v>
      </c>
    </row>
    <row r="188" spans="1:26" ht="96.6" customHeight="1">
      <c r="A188" s="328" t="s">
        <v>909</v>
      </c>
      <c r="B188" s="340" t="s">
        <v>720</v>
      </c>
      <c r="C188" s="343" t="s">
        <v>721</v>
      </c>
      <c r="D188" s="340" t="s">
        <v>722</v>
      </c>
      <c r="E188" s="333" t="s">
        <v>732</v>
      </c>
      <c r="F188" s="333">
        <v>12</v>
      </c>
      <c r="G188" s="333">
        <v>4</v>
      </c>
      <c r="H188" s="333">
        <v>4</v>
      </c>
      <c r="I188" s="265">
        <v>1</v>
      </c>
      <c r="J188" s="333" t="s">
        <v>914</v>
      </c>
      <c r="K188" s="141">
        <f t="shared" si="84"/>
        <v>0.33333333333333331</v>
      </c>
      <c r="L188" s="213"/>
      <c r="M188" s="213"/>
      <c r="N188" s="265">
        <v>1</v>
      </c>
      <c r="O188" s="213"/>
      <c r="P188" s="141">
        <f t="shared" si="86"/>
        <v>0</v>
      </c>
      <c r="Q188" s="143"/>
      <c r="R188" s="213"/>
      <c r="S188" s="265">
        <f t="shared" si="87"/>
        <v>0</v>
      </c>
      <c r="T188" s="137"/>
      <c r="U188" s="141">
        <f t="shared" si="88"/>
        <v>0.33333333333333331</v>
      </c>
      <c r="V188" s="143"/>
      <c r="W188" s="213"/>
      <c r="X188" s="265">
        <f t="shared" si="89"/>
        <v>0</v>
      </c>
      <c r="Y188" s="137"/>
      <c r="Z188" s="141">
        <f t="shared" si="82"/>
        <v>0.33333333333333331</v>
      </c>
    </row>
    <row r="189" spans="1:26" ht="138" customHeight="1">
      <c r="A189" s="328" t="s">
        <v>909</v>
      </c>
      <c r="B189" s="340" t="s">
        <v>723</v>
      </c>
      <c r="C189" s="343" t="s">
        <v>724</v>
      </c>
      <c r="D189" s="340" t="s">
        <v>725</v>
      </c>
      <c r="E189" s="333" t="s">
        <v>736</v>
      </c>
      <c r="F189" s="333">
        <v>12</v>
      </c>
      <c r="G189" s="333">
        <v>1</v>
      </c>
      <c r="H189" s="333">
        <v>1</v>
      </c>
      <c r="I189" s="265">
        <f t="shared" si="90"/>
        <v>1</v>
      </c>
      <c r="J189" s="340" t="s">
        <v>915</v>
      </c>
      <c r="K189" s="141">
        <f t="shared" si="84"/>
        <v>8.3333333333333329E-2</v>
      </c>
      <c r="L189" s="213"/>
      <c r="M189" s="213"/>
      <c r="N189" s="265">
        <f t="shared" si="85"/>
        <v>0</v>
      </c>
      <c r="O189" s="78"/>
      <c r="P189" s="141">
        <f t="shared" si="86"/>
        <v>0</v>
      </c>
      <c r="Q189" s="143"/>
      <c r="R189" s="213"/>
      <c r="S189" s="265">
        <f t="shared" si="87"/>
        <v>0</v>
      </c>
      <c r="T189" s="213"/>
      <c r="U189" s="141">
        <f t="shared" si="88"/>
        <v>8.3333333333333329E-2</v>
      </c>
      <c r="V189" s="143"/>
      <c r="W189" s="213"/>
      <c r="X189" s="265">
        <f t="shared" si="89"/>
        <v>0</v>
      </c>
      <c r="Y189" s="213"/>
      <c r="Z189" s="141">
        <f t="shared" si="82"/>
        <v>8.3333333333333329E-2</v>
      </c>
    </row>
    <row r="190" spans="1:26" ht="138" customHeight="1">
      <c r="A190" s="328" t="s">
        <v>909</v>
      </c>
      <c r="B190" s="343" t="s">
        <v>726</v>
      </c>
      <c r="C190" s="343" t="s">
        <v>727</v>
      </c>
      <c r="D190" s="340" t="s">
        <v>728</v>
      </c>
      <c r="E190" s="333" t="s">
        <v>737</v>
      </c>
      <c r="F190" s="333">
        <v>12</v>
      </c>
      <c r="G190" s="144">
        <v>1</v>
      </c>
      <c r="H190" s="144">
        <v>1</v>
      </c>
      <c r="I190" s="265">
        <f>IFERROR((G190/H190),0)</f>
        <v>1</v>
      </c>
      <c r="J190" s="333" t="s">
        <v>916</v>
      </c>
      <c r="K190" s="141">
        <f t="shared" si="84"/>
        <v>8.3333333333333329E-2</v>
      </c>
      <c r="L190" s="318"/>
      <c r="M190" s="318"/>
      <c r="N190" s="265"/>
      <c r="O190" s="78"/>
      <c r="P190" s="141"/>
      <c r="Q190" s="143"/>
      <c r="R190" s="318"/>
      <c r="S190" s="265"/>
      <c r="T190" s="318"/>
      <c r="U190" s="141"/>
      <c r="V190" s="143"/>
      <c r="W190" s="318"/>
      <c r="X190" s="265"/>
      <c r="Y190" s="318"/>
      <c r="Z190" s="141"/>
    </row>
    <row r="191" spans="1:26" ht="111" customHeight="1">
      <c r="A191" s="328" t="s">
        <v>731</v>
      </c>
      <c r="B191" s="200" t="s">
        <v>717</v>
      </c>
      <c r="C191" s="199" t="s">
        <v>718</v>
      </c>
      <c r="D191" s="78" t="s">
        <v>719</v>
      </c>
      <c r="E191" s="318" t="s">
        <v>735</v>
      </c>
      <c r="F191" s="213"/>
      <c r="G191" s="144"/>
      <c r="H191" s="144"/>
      <c r="I191" s="147">
        <f>IFERROR((G191/H191),0)</f>
        <v>0</v>
      </c>
      <c r="J191" s="213"/>
      <c r="K191" s="141">
        <f t="shared" si="84"/>
        <v>0</v>
      </c>
      <c r="L191" s="144"/>
      <c r="M191" s="144"/>
      <c r="N191" s="241">
        <f t="shared" si="85"/>
        <v>0</v>
      </c>
      <c r="O191" s="143"/>
      <c r="P191" s="146">
        <f t="shared" ref="P191:P196" si="91">IFERROR(IF(F191="Según demanda",(L191+G191)/(H191+M191),(L191+G191)/F191),0)</f>
        <v>0</v>
      </c>
      <c r="Q191" s="144"/>
      <c r="R191" s="144"/>
      <c r="S191" s="268">
        <f t="shared" si="87"/>
        <v>0</v>
      </c>
      <c r="T191" s="143"/>
      <c r="U191" s="146">
        <f t="shared" si="88"/>
        <v>0</v>
      </c>
      <c r="V191" s="144"/>
      <c r="W191" s="144"/>
      <c r="X191" s="241">
        <v>0.9</v>
      </c>
      <c r="Y191" s="143"/>
      <c r="Z191" s="146">
        <v>0</v>
      </c>
    </row>
    <row r="192" spans="1:26" ht="96.6" customHeight="1">
      <c r="A192" s="328" t="s">
        <v>824</v>
      </c>
      <c r="B192" s="333" t="s">
        <v>813</v>
      </c>
      <c r="C192" s="333" t="s">
        <v>814</v>
      </c>
      <c r="D192" s="333" t="s">
        <v>815</v>
      </c>
      <c r="E192" s="398" t="s">
        <v>825</v>
      </c>
      <c r="F192" s="273">
        <v>7</v>
      </c>
      <c r="G192" s="144">
        <v>0</v>
      </c>
      <c r="H192" s="144">
        <v>0</v>
      </c>
      <c r="I192" s="241">
        <f>IFERROR((G192/H192),0)</f>
        <v>0</v>
      </c>
      <c r="J192" s="333" t="s">
        <v>947</v>
      </c>
      <c r="K192" s="265">
        <f>IFERROR((I192/J192),0)</f>
        <v>0</v>
      </c>
      <c r="L192" s="144"/>
      <c r="M192" s="144"/>
      <c r="N192" s="241">
        <f t="shared" si="85"/>
        <v>0</v>
      </c>
      <c r="O192" s="143"/>
      <c r="P192" s="146">
        <f t="shared" si="91"/>
        <v>0</v>
      </c>
      <c r="Q192" s="144"/>
      <c r="R192" s="144"/>
      <c r="S192" s="241">
        <f t="shared" si="87"/>
        <v>0</v>
      </c>
      <c r="T192" s="143"/>
      <c r="U192" s="241">
        <f t="shared" si="87"/>
        <v>0</v>
      </c>
      <c r="V192" s="144"/>
      <c r="W192" s="144"/>
      <c r="X192" s="241">
        <v>0.9</v>
      </c>
      <c r="Y192" s="143"/>
      <c r="Z192" s="146">
        <v>0</v>
      </c>
    </row>
    <row r="193" spans="1:26" ht="92.4" customHeight="1">
      <c r="A193" s="328" t="s">
        <v>824</v>
      </c>
      <c r="B193" s="333" t="s">
        <v>813</v>
      </c>
      <c r="C193" s="333" t="s">
        <v>816</v>
      </c>
      <c r="D193" s="333" t="s">
        <v>817</v>
      </c>
      <c r="E193" s="398" t="s">
        <v>948</v>
      </c>
      <c r="F193" s="399">
        <v>6000</v>
      </c>
      <c r="G193" s="335">
        <v>444</v>
      </c>
      <c r="H193" s="335">
        <v>445</v>
      </c>
      <c r="I193" s="335"/>
      <c r="J193" s="274" t="s">
        <v>949</v>
      </c>
      <c r="K193" s="141">
        <f>IFERROR(IF(F193="Según demanda",G193/#REF!,G193/F193),0)</f>
        <v>7.3999999999999996E-2</v>
      </c>
      <c r="L193" s="216"/>
      <c r="M193" s="210"/>
      <c r="N193" s="241">
        <f t="shared" si="85"/>
        <v>0</v>
      </c>
      <c r="O193" s="275"/>
      <c r="P193" s="146">
        <f t="shared" si="91"/>
        <v>7.3999999999999996E-2</v>
      </c>
      <c r="Q193" s="149"/>
      <c r="R193" s="148"/>
      <c r="S193" s="241">
        <f t="shared" si="87"/>
        <v>0</v>
      </c>
      <c r="T193" s="149"/>
      <c r="U193" s="146">
        <f>IFERROR(IF(F193="Según demanda",(Q193+L193+G193)/(H193+M193+R193),(Q193+L193+G193)/F193),0)</f>
        <v>7.3999999999999996E-2</v>
      </c>
      <c r="V193" s="149"/>
      <c r="W193" s="149"/>
      <c r="X193" s="241">
        <v>0</v>
      </c>
      <c r="Y193" s="145"/>
      <c r="Z193" s="146">
        <v>0</v>
      </c>
    </row>
    <row r="194" spans="1:26" ht="138" customHeight="1">
      <c r="A194" s="328" t="s">
        <v>824</v>
      </c>
      <c r="B194" s="333" t="s">
        <v>813</v>
      </c>
      <c r="C194" s="333" t="s">
        <v>818</v>
      </c>
      <c r="D194" s="333" t="s">
        <v>819</v>
      </c>
      <c r="E194" s="400" t="s">
        <v>826</v>
      </c>
      <c r="F194" s="401">
        <v>10000</v>
      </c>
      <c r="G194" s="335">
        <v>0</v>
      </c>
      <c r="H194" s="402">
        <v>741</v>
      </c>
      <c r="I194" s="335">
        <f>IFERROR((G194/H193),0)</f>
        <v>0</v>
      </c>
      <c r="J194" s="335" t="s">
        <v>950</v>
      </c>
      <c r="K194" s="335">
        <f>IFERROR(IF(F194="Según demanda",G194/H193,G194/F194),0)</f>
        <v>0</v>
      </c>
      <c r="L194" s="210"/>
      <c r="M194" s="210"/>
      <c r="N194" s="241" t="e">
        <f>L194/M194</f>
        <v>#DIV/0!</v>
      </c>
      <c r="O194" s="275"/>
      <c r="P194" s="241">
        <f>IFERROR(IF(F194="Según demanda",(#REF!+G194)/(H194+L194),(#REF!+G194)/F194),0)</f>
        <v>0</v>
      </c>
      <c r="Q194" s="143"/>
      <c r="R194" s="276"/>
      <c r="S194" s="241">
        <f t="shared" si="87"/>
        <v>0</v>
      </c>
      <c r="T194" s="149"/>
      <c r="U194" s="146">
        <f>IFERROR(IF(F194="Según demanda",(Q194+#REF!+G194)/(H194+L194+R194),(Q194+#REF!+G194)/F194),0)</f>
        <v>0</v>
      </c>
      <c r="V194" s="149"/>
      <c r="W194" s="148"/>
      <c r="X194" s="241">
        <v>1</v>
      </c>
      <c r="Y194" s="149"/>
      <c r="Z194" s="146">
        <v>0</v>
      </c>
    </row>
    <row r="195" spans="1:26" ht="96.6" customHeight="1">
      <c r="A195" s="328" t="s">
        <v>824</v>
      </c>
      <c r="B195" s="333" t="s">
        <v>813</v>
      </c>
      <c r="C195" s="333" t="s">
        <v>820</v>
      </c>
      <c r="D195" s="333" t="s">
        <v>821</v>
      </c>
      <c r="E195" s="400" t="s">
        <v>827</v>
      </c>
      <c r="F195" s="399">
        <v>8000</v>
      </c>
      <c r="G195" s="335">
        <v>0</v>
      </c>
      <c r="H195" s="335">
        <v>0</v>
      </c>
      <c r="I195" s="241">
        <f t="shared" ref="I195:I196" si="92">IFERROR((G195/H195),0)</f>
        <v>0</v>
      </c>
      <c r="J195" s="335" t="s">
        <v>950</v>
      </c>
      <c r="K195" s="141">
        <f t="shared" ref="K195:K196" si="93">IFERROR(IF(F195="Según demanda",G195/H195,G195/F195),0)</f>
        <v>0</v>
      </c>
      <c r="L195" s="216"/>
      <c r="M195" s="210"/>
      <c r="N195" s="241">
        <f t="shared" si="85"/>
        <v>0</v>
      </c>
      <c r="O195" s="215"/>
      <c r="P195" s="146">
        <f t="shared" si="91"/>
        <v>0</v>
      </c>
      <c r="Q195" s="149"/>
      <c r="R195" s="148"/>
      <c r="S195" s="241">
        <f t="shared" si="87"/>
        <v>0</v>
      </c>
      <c r="T195" s="149"/>
      <c r="U195" s="146">
        <f>IFERROR(IF(F195="Según demanda",(Q195+L195+G195)/(H195+M195+R195),(Q195+L195+G195)/F195),0)</f>
        <v>0</v>
      </c>
      <c r="V195" s="149"/>
      <c r="W195" s="148"/>
      <c r="X195" s="268">
        <v>0.35680426624530909</v>
      </c>
      <c r="Y195" s="145"/>
      <c r="Z195" s="146">
        <v>0</v>
      </c>
    </row>
    <row r="196" spans="1:26" ht="118.8" customHeight="1">
      <c r="A196" s="328" t="s">
        <v>824</v>
      </c>
      <c r="B196" s="333" t="s">
        <v>813</v>
      </c>
      <c r="C196" s="333" t="s">
        <v>822</v>
      </c>
      <c r="D196" s="333" t="s">
        <v>823</v>
      </c>
      <c r="E196" s="403" t="s">
        <v>951</v>
      </c>
      <c r="F196" s="399">
        <v>43000</v>
      </c>
      <c r="G196" s="334">
        <v>0</v>
      </c>
      <c r="H196" s="144">
        <v>11386</v>
      </c>
      <c r="I196" s="241">
        <f t="shared" si="92"/>
        <v>0</v>
      </c>
      <c r="J196" s="335" t="s">
        <v>950</v>
      </c>
      <c r="K196" s="141">
        <f t="shared" si="93"/>
        <v>0</v>
      </c>
      <c r="L196" s="216"/>
      <c r="M196" s="210"/>
      <c r="N196" s="241">
        <f t="shared" si="85"/>
        <v>0</v>
      </c>
      <c r="O196" s="216"/>
      <c r="P196" s="146">
        <f t="shared" si="91"/>
        <v>0</v>
      </c>
      <c r="Q196" s="149"/>
      <c r="R196" s="148"/>
      <c r="S196" s="241">
        <f t="shared" si="87"/>
        <v>0</v>
      </c>
      <c r="T196" s="149"/>
      <c r="U196" s="146">
        <f>IFERROR(IF(F196="Según demanda",(Q196+L196+G196)/(H196+M196+R196),(Q196+L196+G196)/F196),0)</f>
        <v>0</v>
      </c>
      <c r="V196" s="149"/>
      <c r="W196" s="148"/>
      <c r="X196" s="241">
        <v>0.23339258674040425</v>
      </c>
      <c r="Y196" s="145"/>
      <c r="Z196" s="146">
        <v>0</v>
      </c>
    </row>
    <row r="197" spans="1:26" ht="151.80000000000001" customHeight="1">
      <c r="A197" s="501" t="s">
        <v>828</v>
      </c>
      <c r="B197" s="363" t="s">
        <v>829</v>
      </c>
      <c r="C197" s="364" t="s">
        <v>830</v>
      </c>
      <c r="D197" s="365" t="s">
        <v>831</v>
      </c>
      <c r="E197" s="364" t="s">
        <v>844</v>
      </c>
      <c r="F197" s="366" t="s">
        <v>882</v>
      </c>
      <c r="G197" s="183">
        <v>2</v>
      </c>
      <c r="H197" s="183">
        <v>2</v>
      </c>
      <c r="I197" s="367">
        <f>IFERROR((G197/H197),0)</f>
        <v>1</v>
      </c>
      <c r="J197" s="184" t="s">
        <v>883</v>
      </c>
      <c r="K197" s="185">
        <v>1</v>
      </c>
      <c r="L197" s="187"/>
      <c r="M197" s="187"/>
      <c r="N197" s="252">
        <f>IFERROR((L197/M197),0)</f>
        <v>0</v>
      </c>
      <c r="O197" s="186"/>
      <c r="P197" s="189">
        <f>IFERROR(IF(F197="Según demanda",(L197+G197)/(H197+M197),(L197+G197)/F197),0)</f>
        <v>0</v>
      </c>
      <c r="Q197" s="187"/>
      <c r="R197" s="187"/>
      <c r="S197" s="252">
        <v>1</v>
      </c>
      <c r="T197" s="186"/>
      <c r="U197" s="189">
        <v>1</v>
      </c>
      <c r="V197" s="253"/>
      <c r="W197" s="144"/>
      <c r="X197" s="241">
        <f>IFERROR((V197/W197),0)</f>
        <v>0</v>
      </c>
      <c r="Y197" s="143"/>
      <c r="Z197" s="139">
        <f>IFERROR(IF(F197="Según demanda",(V197+Q197+L197+G197)/(H197+M197+R197+W197),(V197+Q197+L197+G197)/F197),0)</f>
        <v>0</v>
      </c>
    </row>
    <row r="198" spans="1:26" ht="248.4" customHeight="1">
      <c r="A198" s="501"/>
      <c r="B198" s="364" t="s">
        <v>832</v>
      </c>
      <c r="C198" s="364" t="s">
        <v>833</v>
      </c>
      <c r="D198" s="365" t="s">
        <v>834</v>
      </c>
      <c r="E198" s="364" t="s">
        <v>884</v>
      </c>
      <c r="F198" s="368" t="s">
        <v>885</v>
      </c>
      <c r="G198" s="187">
        <v>40</v>
      </c>
      <c r="H198" s="187">
        <v>40</v>
      </c>
      <c r="I198" s="252">
        <v>1</v>
      </c>
      <c r="J198" s="369" t="s">
        <v>886</v>
      </c>
      <c r="K198" s="189">
        <f t="shared" ref="K198:K207" si="94">IFERROR(IF(F198="Según demanda",G198/H198,G198/F198),0)</f>
        <v>1</v>
      </c>
      <c r="L198" s="187"/>
      <c r="M198" s="187"/>
      <c r="N198" s="252">
        <f t="shared" ref="N198:N207" si="95">IFERROR((L198/M198),0)</f>
        <v>0</v>
      </c>
      <c r="O198" s="186"/>
      <c r="P198" s="189">
        <f t="shared" ref="P198:P207" si="96">IFERROR(IF(F198="Según demanda",(L198+G198)/(H198+M198),(L198+G198)/F198),0)</f>
        <v>1</v>
      </c>
      <c r="Q198" s="187"/>
      <c r="R198" s="187"/>
      <c r="S198" s="252">
        <f t="shared" ref="S198:S207" si="97">IFERROR((Q198/R198),0)</f>
        <v>0</v>
      </c>
      <c r="T198" s="186"/>
      <c r="U198" s="189">
        <f t="shared" ref="U198:U207" si="98">IFERROR(IF(F198="Según demanda",(Q198+L198+G198)/(H198+M198+R198),(Q198+L198+G198)/F198),0)</f>
        <v>1</v>
      </c>
      <c r="V198" s="253"/>
      <c r="W198" s="144"/>
      <c r="X198" s="241">
        <f t="shared" ref="X198:X207" si="99">IFERROR((V198/W198),0)</f>
        <v>0</v>
      </c>
      <c r="Y198" s="143"/>
      <c r="Z198" s="139">
        <f t="shared" ref="Z198:Z207" si="100">IFERROR(IF(F198="Según demanda",(V198+Q198+L198+G198)/(H198+M198+R198+W198),(V198+Q198+L198+G198)/F198),0)</f>
        <v>1</v>
      </c>
    </row>
    <row r="199" spans="1:26" ht="132" customHeight="1">
      <c r="A199" s="501"/>
      <c r="B199" s="364"/>
      <c r="C199" s="502" t="s">
        <v>836</v>
      </c>
      <c r="D199" s="502" t="s">
        <v>837</v>
      </c>
      <c r="E199" s="364" t="s">
        <v>887</v>
      </c>
      <c r="F199" s="370" t="s">
        <v>885</v>
      </c>
      <c r="G199" s="187">
        <v>81</v>
      </c>
      <c r="H199" s="190">
        <v>81</v>
      </c>
      <c r="I199" s="252">
        <v>1</v>
      </c>
      <c r="J199" s="368" t="s">
        <v>888</v>
      </c>
      <c r="K199" s="189">
        <v>1</v>
      </c>
      <c r="L199" s="187"/>
      <c r="M199" s="187"/>
      <c r="N199" s="252">
        <f t="shared" si="95"/>
        <v>0</v>
      </c>
      <c r="O199" s="186"/>
      <c r="P199" s="189">
        <f t="shared" si="96"/>
        <v>1</v>
      </c>
      <c r="Q199" s="187"/>
      <c r="R199" s="187"/>
      <c r="S199" s="252">
        <f t="shared" si="97"/>
        <v>0</v>
      </c>
      <c r="T199" s="186"/>
      <c r="U199" s="189">
        <f t="shared" si="98"/>
        <v>1</v>
      </c>
      <c r="V199" s="253"/>
      <c r="W199" s="144"/>
      <c r="X199" s="241">
        <f t="shared" si="99"/>
        <v>0</v>
      </c>
      <c r="Y199" s="143"/>
      <c r="Z199" s="139">
        <f t="shared" si="100"/>
        <v>1</v>
      </c>
    </row>
    <row r="200" spans="1:26" ht="132" customHeight="1">
      <c r="A200" s="501"/>
      <c r="B200" s="364" t="s">
        <v>835</v>
      </c>
      <c r="C200" s="503"/>
      <c r="D200" s="503"/>
      <c r="E200" s="71" t="s">
        <v>889</v>
      </c>
      <c r="F200" s="370" t="s">
        <v>885</v>
      </c>
      <c r="G200" s="187">
        <v>14</v>
      </c>
      <c r="H200" s="190">
        <v>14</v>
      </c>
      <c r="I200" s="252">
        <f t="shared" ref="I200:I211" si="101">IFERROR((G200/H200),0)</f>
        <v>1</v>
      </c>
      <c r="J200" s="188" t="s">
        <v>890</v>
      </c>
      <c r="K200" s="189">
        <f t="shared" si="94"/>
        <v>1</v>
      </c>
      <c r="L200" s="187"/>
      <c r="M200" s="187"/>
      <c r="N200" s="252">
        <v>1</v>
      </c>
      <c r="O200" s="186"/>
      <c r="P200" s="189">
        <v>1</v>
      </c>
      <c r="Q200" s="187"/>
      <c r="R200" s="187"/>
      <c r="S200" s="252">
        <v>1</v>
      </c>
      <c r="T200" s="186"/>
      <c r="U200" s="189">
        <v>1</v>
      </c>
      <c r="V200" s="253"/>
      <c r="W200" s="144"/>
      <c r="X200" s="241"/>
      <c r="Y200" s="143"/>
      <c r="Z200" s="139"/>
    </row>
    <row r="201" spans="1:26" ht="79.2" customHeight="1">
      <c r="A201" s="501"/>
      <c r="B201" s="364"/>
      <c r="C201" s="502" t="s">
        <v>839</v>
      </c>
      <c r="D201" s="502" t="s">
        <v>840</v>
      </c>
      <c r="E201" s="71" t="s">
        <v>891</v>
      </c>
      <c r="F201" s="370" t="s">
        <v>885</v>
      </c>
      <c r="G201" s="187">
        <v>269</v>
      </c>
      <c r="H201" s="190">
        <v>269</v>
      </c>
      <c r="I201" s="252">
        <v>1</v>
      </c>
      <c r="J201" s="188" t="s">
        <v>892</v>
      </c>
      <c r="K201" s="189">
        <v>1</v>
      </c>
      <c r="L201" s="187"/>
      <c r="M201" s="187"/>
      <c r="N201" s="252">
        <f t="shared" si="95"/>
        <v>0</v>
      </c>
      <c r="O201" s="186"/>
      <c r="P201" s="189">
        <f t="shared" si="96"/>
        <v>1</v>
      </c>
      <c r="Q201" s="187"/>
      <c r="R201" s="187"/>
      <c r="S201" s="252">
        <f t="shared" si="97"/>
        <v>0</v>
      </c>
      <c r="T201" s="186"/>
      <c r="U201" s="189">
        <f t="shared" si="98"/>
        <v>1</v>
      </c>
      <c r="V201" s="253"/>
      <c r="W201" s="144"/>
      <c r="X201" s="241">
        <f t="shared" si="99"/>
        <v>0</v>
      </c>
      <c r="Y201" s="143"/>
      <c r="Z201" s="139"/>
    </row>
    <row r="202" spans="1:26" ht="92.4" customHeight="1">
      <c r="A202" s="501"/>
      <c r="B202" s="371" t="s">
        <v>838</v>
      </c>
      <c r="C202" s="503"/>
      <c r="D202" s="503"/>
      <c r="E202" s="339" t="s">
        <v>893</v>
      </c>
      <c r="F202" s="370" t="s">
        <v>885</v>
      </c>
      <c r="G202" s="187">
        <v>71</v>
      </c>
      <c r="H202" s="190">
        <v>71</v>
      </c>
      <c r="I202" s="252">
        <f t="shared" si="101"/>
        <v>1</v>
      </c>
      <c r="J202" s="188" t="s">
        <v>894</v>
      </c>
      <c r="K202" s="189">
        <f t="shared" si="94"/>
        <v>1</v>
      </c>
      <c r="L202" s="187"/>
      <c r="M202" s="187"/>
      <c r="N202" s="252">
        <f t="shared" si="95"/>
        <v>0</v>
      </c>
      <c r="O202" s="186"/>
      <c r="P202" s="189">
        <f t="shared" si="96"/>
        <v>1</v>
      </c>
      <c r="Q202" s="187"/>
      <c r="R202" s="187"/>
      <c r="S202" s="252">
        <v>1</v>
      </c>
      <c r="T202" s="186"/>
      <c r="U202" s="189">
        <f t="shared" si="98"/>
        <v>1</v>
      </c>
      <c r="V202" s="253"/>
      <c r="W202" s="144"/>
      <c r="X202" s="241"/>
      <c r="Y202" s="143"/>
      <c r="Z202" s="139">
        <f t="shared" si="100"/>
        <v>1</v>
      </c>
    </row>
    <row r="203" spans="1:26" ht="132" customHeight="1">
      <c r="A203" s="501"/>
      <c r="B203" s="371" t="s">
        <v>841</v>
      </c>
      <c r="C203" s="372" t="s">
        <v>842</v>
      </c>
      <c r="D203" s="358" t="s">
        <v>843</v>
      </c>
      <c r="E203" s="339" t="s">
        <v>845</v>
      </c>
      <c r="F203" s="368" t="s">
        <v>895</v>
      </c>
      <c r="G203" s="187">
        <v>40</v>
      </c>
      <c r="H203" s="190">
        <v>40</v>
      </c>
      <c r="I203" s="252">
        <f t="shared" si="101"/>
        <v>1</v>
      </c>
      <c r="J203" s="373" t="s">
        <v>896</v>
      </c>
      <c r="K203" s="189">
        <v>1</v>
      </c>
      <c r="L203" s="187"/>
      <c r="M203" s="187"/>
      <c r="N203" s="252">
        <f t="shared" si="95"/>
        <v>0</v>
      </c>
      <c r="O203" s="186"/>
      <c r="P203" s="189">
        <f t="shared" si="96"/>
        <v>0</v>
      </c>
      <c r="Q203" s="187"/>
      <c r="R203" s="187"/>
      <c r="S203" s="252">
        <f>IFERROR((Q203/R203),0)</f>
        <v>0</v>
      </c>
      <c r="T203" s="186"/>
      <c r="U203" s="189">
        <f t="shared" si="98"/>
        <v>0</v>
      </c>
      <c r="V203" s="253"/>
      <c r="W203" s="144"/>
      <c r="X203" s="241">
        <f t="shared" si="99"/>
        <v>0</v>
      </c>
      <c r="Y203" s="143"/>
      <c r="Z203" s="139">
        <f>IFERROR(IF(F203="Según demanda",(V203+Q203+L203+G203)/(H203+M203+R203+W203),(V203+Q203+L203+G203)/F203),0)</f>
        <v>0</v>
      </c>
    </row>
    <row r="204" spans="1:26" ht="75">
      <c r="A204" s="501" t="s">
        <v>846</v>
      </c>
      <c r="B204" s="372" t="s">
        <v>847</v>
      </c>
      <c r="C204" s="374" t="s">
        <v>848</v>
      </c>
      <c r="D204" s="358" t="s">
        <v>849</v>
      </c>
      <c r="E204" s="358" t="s">
        <v>853</v>
      </c>
      <c r="F204" s="368">
        <v>1</v>
      </c>
      <c r="G204" s="187">
        <v>1</v>
      </c>
      <c r="H204" s="190">
        <v>1</v>
      </c>
      <c r="I204" s="252">
        <f t="shared" si="101"/>
        <v>1</v>
      </c>
      <c r="J204" s="188" t="s">
        <v>897</v>
      </c>
      <c r="K204" s="189">
        <f t="shared" si="94"/>
        <v>1</v>
      </c>
      <c r="L204" s="187"/>
      <c r="M204" s="187"/>
      <c r="N204" s="252">
        <f t="shared" si="95"/>
        <v>0</v>
      </c>
      <c r="O204" s="186"/>
      <c r="P204" s="189">
        <v>1</v>
      </c>
      <c r="Q204" s="192"/>
      <c r="R204" s="192"/>
      <c r="S204" s="254">
        <f t="shared" si="97"/>
        <v>0</v>
      </c>
      <c r="T204" s="191"/>
      <c r="U204" s="139">
        <v>1</v>
      </c>
      <c r="V204" s="253"/>
      <c r="W204" s="144"/>
      <c r="X204" s="241">
        <f t="shared" si="99"/>
        <v>0</v>
      </c>
      <c r="Y204" s="143"/>
      <c r="Z204" s="139">
        <f t="shared" si="100"/>
        <v>1</v>
      </c>
    </row>
    <row r="205" spans="1:26" ht="92.4" customHeight="1">
      <c r="A205" s="501"/>
      <c r="B205" s="358" t="s">
        <v>850</v>
      </c>
      <c r="C205" s="374" t="s">
        <v>851</v>
      </c>
      <c r="D205" s="339" t="s">
        <v>852</v>
      </c>
      <c r="E205" s="358" t="s">
        <v>854</v>
      </c>
      <c r="F205" s="368">
        <v>1</v>
      </c>
      <c r="G205" s="187">
        <v>1</v>
      </c>
      <c r="H205" s="190">
        <v>1</v>
      </c>
      <c r="I205" s="252">
        <f t="shared" si="101"/>
        <v>1</v>
      </c>
      <c r="J205" s="373" t="s">
        <v>898</v>
      </c>
      <c r="K205" s="189">
        <v>1</v>
      </c>
      <c r="L205" s="187"/>
      <c r="M205" s="187"/>
      <c r="N205" s="252">
        <f t="shared" si="95"/>
        <v>0</v>
      </c>
      <c r="O205" s="186"/>
      <c r="P205" s="189">
        <v>1</v>
      </c>
      <c r="Q205" s="192"/>
      <c r="R205" s="192"/>
      <c r="S205" s="254">
        <f t="shared" si="97"/>
        <v>0</v>
      </c>
      <c r="T205" s="191"/>
      <c r="U205" s="193">
        <v>1</v>
      </c>
      <c r="V205" s="253"/>
      <c r="W205" s="144"/>
      <c r="X205" s="241">
        <f t="shared" si="99"/>
        <v>0</v>
      </c>
      <c r="Y205" s="143"/>
      <c r="Z205" s="139">
        <f>IFERROR(IF(F205="Según demanda",(V205+Q205+L205+G205)/(H205+M205+R205+W205),(V205+Q205+L205+G205)/F205),0)</f>
        <v>1</v>
      </c>
    </row>
    <row r="206" spans="1:26" ht="105.6" customHeight="1">
      <c r="A206" s="504" t="s">
        <v>855</v>
      </c>
      <c r="B206" s="349" t="s">
        <v>856</v>
      </c>
      <c r="C206" s="374" t="s">
        <v>857</v>
      </c>
      <c r="D206" s="375" t="s">
        <v>858</v>
      </c>
      <c r="E206" s="358" t="s">
        <v>864</v>
      </c>
      <c r="F206" s="376" t="s">
        <v>885</v>
      </c>
      <c r="G206" s="192">
        <v>39</v>
      </c>
      <c r="H206" s="192">
        <v>39</v>
      </c>
      <c r="I206" s="254">
        <f t="shared" si="101"/>
        <v>1</v>
      </c>
      <c r="J206" s="377" t="s">
        <v>899</v>
      </c>
      <c r="K206" s="193">
        <f t="shared" si="94"/>
        <v>1</v>
      </c>
      <c r="L206" s="187"/>
      <c r="M206" s="187"/>
      <c r="N206" s="252"/>
      <c r="O206" s="186"/>
      <c r="P206" s="189"/>
      <c r="Q206" s="192"/>
      <c r="R206" s="192"/>
      <c r="S206" s="254"/>
      <c r="T206" s="191"/>
      <c r="U206" s="193"/>
      <c r="V206" s="253"/>
      <c r="W206" s="144"/>
      <c r="X206" s="241"/>
      <c r="Y206" s="143"/>
      <c r="Z206" s="139"/>
    </row>
    <row r="207" spans="1:26" ht="198" customHeight="1">
      <c r="A207" s="505"/>
      <c r="B207" s="358" t="s">
        <v>859</v>
      </c>
      <c r="C207" s="358" t="s">
        <v>860</v>
      </c>
      <c r="D207" s="375" t="s">
        <v>858</v>
      </c>
      <c r="E207" s="358" t="s">
        <v>865</v>
      </c>
      <c r="F207" s="376" t="s">
        <v>885</v>
      </c>
      <c r="G207" s="192">
        <v>242</v>
      </c>
      <c r="H207" s="192">
        <v>242</v>
      </c>
      <c r="I207" s="254">
        <f t="shared" si="101"/>
        <v>1</v>
      </c>
      <c r="J207" s="378" t="s">
        <v>900</v>
      </c>
      <c r="K207" s="193">
        <f t="shared" si="94"/>
        <v>1</v>
      </c>
      <c r="L207" s="195"/>
      <c r="M207" s="195"/>
      <c r="N207" s="255">
        <f t="shared" si="95"/>
        <v>0</v>
      </c>
      <c r="O207" s="194"/>
      <c r="P207" s="139">
        <f t="shared" si="96"/>
        <v>1</v>
      </c>
      <c r="Q207" s="195"/>
      <c r="R207" s="195"/>
      <c r="S207" s="255">
        <f t="shared" si="97"/>
        <v>0</v>
      </c>
      <c r="T207" s="194"/>
      <c r="U207" s="196">
        <f t="shared" si="98"/>
        <v>1</v>
      </c>
      <c r="V207" s="253"/>
      <c r="W207" s="144"/>
      <c r="X207" s="241">
        <f t="shared" si="99"/>
        <v>0</v>
      </c>
      <c r="Y207" s="143"/>
      <c r="Z207" s="139">
        <f t="shared" si="100"/>
        <v>1</v>
      </c>
    </row>
    <row r="208" spans="1:26" ht="360">
      <c r="A208" s="506"/>
      <c r="B208" s="358" t="s">
        <v>861</v>
      </c>
      <c r="C208" s="374" t="s">
        <v>862</v>
      </c>
      <c r="D208" s="375" t="s">
        <v>863</v>
      </c>
      <c r="E208" s="358" t="s">
        <v>866</v>
      </c>
      <c r="F208" s="376" t="s">
        <v>901</v>
      </c>
      <c r="G208" s="192">
        <v>40</v>
      </c>
      <c r="H208" s="192">
        <v>40</v>
      </c>
      <c r="I208" s="254">
        <v>1</v>
      </c>
      <c r="J208" s="378" t="s">
        <v>902</v>
      </c>
      <c r="K208" s="193">
        <v>1</v>
      </c>
      <c r="L208" s="195"/>
      <c r="M208" s="195"/>
      <c r="N208" s="255">
        <f t="shared" ref="N208:N211" si="102">IFERROR((L208/M208),0)</f>
        <v>0</v>
      </c>
      <c r="O208" s="194"/>
      <c r="P208" s="139">
        <f t="shared" ref="P208:P211" si="103">IFERROR(IF(F208="Según demanda",(L208+G208)/(H208+M208),(L208+G208)/F208),0)</f>
        <v>1</v>
      </c>
      <c r="Q208" s="195"/>
      <c r="R208" s="195"/>
      <c r="S208" s="255">
        <f t="shared" ref="S208:S211" si="104">IFERROR((Q208/R208),0)</f>
        <v>0</v>
      </c>
      <c r="T208" s="194"/>
      <c r="U208" s="196">
        <f t="shared" ref="U208:U211" si="105">IFERROR(IF(F208="Según demanda",(Q208+L208+G208)/(H208+M208+R208),(Q208+L208+G208)/F208),0)</f>
        <v>1</v>
      </c>
      <c r="V208" s="253"/>
      <c r="W208" s="144"/>
      <c r="X208" s="241">
        <f t="shared" ref="X208:X211" si="106">IFERROR((V208/W208),0)</f>
        <v>0</v>
      </c>
      <c r="Y208" s="143"/>
      <c r="Z208" s="139">
        <f t="shared" ref="Z208:Z211" si="107">IFERROR(IF(F208="Según demanda",(V208+Q208+L208+G208)/(H208+M208+R208+W208),(V208+Q208+L208+G208)/F208),0)</f>
        <v>1</v>
      </c>
    </row>
    <row r="209" spans="1:26" ht="94.8">
      <c r="A209" s="507" t="s">
        <v>867</v>
      </c>
      <c r="B209" s="502" t="s">
        <v>868</v>
      </c>
      <c r="C209" s="511" t="s">
        <v>869</v>
      </c>
      <c r="D209" s="514" t="s">
        <v>870</v>
      </c>
      <c r="E209" s="379" t="s">
        <v>903</v>
      </c>
      <c r="F209" s="380" t="s">
        <v>895</v>
      </c>
      <c r="G209" s="195">
        <v>4025</v>
      </c>
      <c r="H209" s="195">
        <v>4025</v>
      </c>
      <c r="I209" s="255">
        <f t="shared" si="101"/>
        <v>1</v>
      </c>
      <c r="J209" s="381" t="s">
        <v>904</v>
      </c>
      <c r="K209" s="196">
        <v>1</v>
      </c>
      <c r="L209" s="195"/>
      <c r="M209" s="195"/>
      <c r="N209" s="255">
        <f t="shared" si="102"/>
        <v>0</v>
      </c>
      <c r="O209" s="194"/>
      <c r="P209" s="139">
        <f t="shared" si="103"/>
        <v>0</v>
      </c>
      <c r="Q209" s="195"/>
      <c r="R209" s="195"/>
      <c r="S209" s="255">
        <f t="shared" si="104"/>
        <v>0</v>
      </c>
      <c r="T209" s="194"/>
      <c r="U209" s="196">
        <f t="shared" si="105"/>
        <v>0</v>
      </c>
      <c r="V209" s="253"/>
      <c r="W209" s="144"/>
      <c r="X209" s="241">
        <f t="shared" si="106"/>
        <v>0</v>
      </c>
      <c r="Y209" s="143"/>
      <c r="Z209" s="139">
        <f t="shared" si="107"/>
        <v>0</v>
      </c>
    </row>
    <row r="210" spans="1:26" ht="144">
      <c r="A210" s="508"/>
      <c r="B210" s="510"/>
      <c r="C210" s="512"/>
      <c r="D210" s="514"/>
      <c r="E210" s="382" t="s">
        <v>905</v>
      </c>
      <c r="F210" s="380" t="s">
        <v>895</v>
      </c>
      <c r="G210" s="195">
        <v>150</v>
      </c>
      <c r="H210" s="195">
        <v>150</v>
      </c>
      <c r="I210" s="255">
        <f t="shared" si="101"/>
        <v>1</v>
      </c>
      <c r="J210" s="383" t="s">
        <v>906</v>
      </c>
      <c r="K210" s="196">
        <v>1</v>
      </c>
      <c r="L210" s="195"/>
      <c r="M210" s="195"/>
      <c r="N210" s="255">
        <f t="shared" si="102"/>
        <v>0</v>
      </c>
      <c r="O210" s="194"/>
      <c r="P210" s="139">
        <f t="shared" si="103"/>
        <v>0</v>
      </c>
      <c r="Q210" s="195"/>
      <c r="R210" s="195"/>
      <c r="S210" s="255">
        <f t="shared" si="104"/>
        <v>0</v>
      </c>
      <c r="T210" s="194"/>
      <c r="U210" s="196">
        <f t="shared" si="105"/>
        <v>0</v>
      </c>
      <c r="V210" s="253"/>
      <c r="W210" s="144"/>
      <c r="X210" s="241">
        <f t="shared" si="106"/>
        <v>0</v>
      </c>
      <c r="Y210" s="143"/>
      <c r="Z210" s="139">
        <f t="shared" si="107"/>
        <v>0</v>
      </c>
    </row>
    <row r="211" spans="1:26" ht="244.8">
      <c r="A211" s="509"/>
      <c r="B211" s="503"/>
      <c r="C211" s="513"/>
      <c r="D211" s="514"/>
      <c r="E211" s="382" t="s">
        <v>907</v>
      </c>
      <c r="F211" s="380" t="s">
        <v>895</v>
      </c>
      <c r="G211" s="195">
        <v>377</v>
      </c>
      <c r="H211" s="195">
        <v>377</v>
      </c>
      <c r="I211" s="255">
        <f t="shared" si="101"/>
        <v>1</v>
      </c>
      <c r="J211" s="383" t="s">
        <v>908</v>
      </c>
      <c r="K211" s="196">
        <v>1</v>
      </c>
      <c r="L211" s="195"/>
      <c r="M211" s="195"/>
      <c r="N211" s="255">
        <f t="shared" si="102"/>
        <v>0</v>
      </c>
      <c r="O211" s="194"/>
      <c r="P211" s="139">
        <f t="shared" si="103"/>
        <v>0</v>
      </c>
      <c r="Q211" s="195"/>
      <c r="R211" s="195"/>
      <c r="S211" s="255">
        <f t="shared" si="104"/>
        <v>0</v>
      </c>
      <c r="T211" s="194"/>
      <c r="U211" s="196">
        <f t="shared" si="105"/>
        <v>0</v>
      </c>
      <c r="V211" s="253"/>
      <c r="W211" s="144"/>
      <c r="X211" s="241">
        <f t="shared" si="106"/>
        <v>0</v>
      </c>
      <c r="Y211" s="143"/>
      <c r="Z211" s="139">
        <f t="shared" si="107"/>
        <v>0</v>
      </c>
    </row>
  </sheetData>
  <protectedRanges>
    <protectedRange sqref="W147:W148" name="Rango2_4_2_2"/>
    <protectedRange sqref="M149:M160" name="Rango2_2"/>
    <protectedRange sqref="W149:W160" name="Rango2_4_2_1"/>
    <protectedRange sqref="Q161" name="Rango2_1_2_1"/>
    <protectedRange sqref="F180:F181" name="Rango1_2_2_1_1_1"/>
    <protectedRange sqref="G180:H181" name="Rango1_3_1_1_1"/>
    <protectedRange sqref="L180:M190" name="Rango1_3_1"/>
    <protectedRange sqref="R180:R190" name="Rango1_5_1_1_1_2"/>
    <protectedRange sqref="W191" name="Rango1_6_1_1_1_1"/>
    <protectedRange sqref="W180:W190" name="Rango1_6_1_1_2_2"/>
    <protectedRange sqref="W192" name="Rango1_6_1_1_1_2"/>
    <protectedRange sqref="B143" name="Rango1_5"/>
    <protectedRange sqref="B145" name="Rango1_1_1_2"/>
    <protectedRange sqref="B146" name="Rango1_1_2"/>
    <protectedRange sqref="C146" name="Rango1_1_3_1"/>
    <protectedRange sqref="B147" name="Rango1_6_1"/>
    <protectedRange sqref="C147" name="Rango1_9"/>
    <protectedRange sqref="B148" name="Rango1_6_2"/>
    <protectedRange sqref="C148" name="Rango1_9_1"/>
    <protectedRange sqref="C201 C203" name="Rango1_1_1_1_1_1_3"/>
    <protectedRange sqref="C204" name="Rango1_1_1_1_1_1_2_2"/>
    <protectedRange sqref="F182:F189" name="Rango1_2_2_1_1_1_1"/>
    <protectedRange sqref="G182:H189" name="Rango1_3_1_1_1_1"/>
    <protectedRange sqref="C164:C166" name="Rango1_1_2_3_1_1_1_1"/>
    <protectedRange sqref="C167:C171" name="Rango1_1_2_1_1_1_1_1_1"/>
    <protectedRange sqref="C172" name="Rango1_1_2_2_1_1_1_1_1"/>
    <protectedRange sqref="C175:C176" name="Rango1_5_2_7_1_1_1_1_1_1"/>
    <protectedRange sqref="C173:C174" name="Rango1_5_2_8_1_1_1_1_1_1"/>
    <protectedRange sqref="B149:B151 B154:B162" name="Rango1_2_1_2"/>
    <protectedRange sqref="C158:C161" name="Rango1_22_1_1_1"/>
    <protectedRange sqref="C150" name="Rango1_1_1_1_1_1_1"/>
    <protectedRange sqref="C151:C154" name="Rango1_1_1_5_1_2_1_1"/>
    <protectedRange sqref="C162" name="Rango1_22_4_1_1"/>
    <protectedRange sqref="C155:C156" name="Rango1_1_1_5_1_2_2"/>
    <protectedRange sqref="C157" name="Rango1_1_3_3"/>
    <protectedRange sqref="E158:E161" name="Rango1_22_1_1_2_1"/>
    <protectedRange sqref="E162" name="Rango1_22_4_1_2_1"/>
    <protectedRange sqref="E157" name="Rango1_1_3_2_1"/>
    <protectedRange sqref="E149:E156" name="Rango1_6_3"/>
    <protectedRange sqref="D149:D162" name="Rango1_1_1_1"/>
  </protectedRanges>
  <mergeCells count="355">
    <mergeCell ref="Y97:Y98"/>
    <mergeCell ref="Z97:Z98"/>
    <mergeCell ref="Y102:Y107"/>
    <mergeCell ref="U103:U104"/>
    <mergeCell ref="U105:U106"/>
    <mergeCell ref="U107:U108"/>
    <mergeCell ref="A108:A110"/>
    <mergeCell ref="B108:B110"/>
    <mergeCell ref="D108:D110"/>
    <mergeCell ref="E108:E110"/>
    <mergeCell ref="J108:J110"/>
    <mergeCell ref="O108:O110"/>
    <mergeCell ref="T108:T110"/>
    <mergeCell ref="Y108:Y110"/>
    <mergeCell ref="U109:U110"/>
    <mergeCell ref="U101:U102"/>
    <mergeCell ref="B102:B107"/>
    <mergeCell ref="J102:J107"/>
    <mergeCell ref="O102:O107"/>
    <mergeCell ref="T102:T107"/>
    <mergeCell ref="A99:A100"/>
    <mergeCell ref="B99:B100"/>
    <mergeCell ref="C99:C100"/>
    <mergeCell ref="D99:D100"/>
    <mergeCell ref="O87:O95"/>
    <mergeCell ref="P87:P95"/>
    <mergeCell ref="R97:R98"/>
    <mergeCell ref="S97:S98"/>
    <mergeCell ref="T97:T98"/>
    <mergeCell ref="U97:U98"/>
    <mergeCell ref="V97:V98"/>
    <mergeCell ref="W97:W98"/>
    <mergeCell ref="X97:X98"/>
    <mergeCell ref="Q97:Q98"/>
    <mergeCell ref="A97:A98"/>
    <mergeCell ref="B97:B98"/>
    <mergeCell ref="C97:C98"/>
    <mergeCell ref="D97:D98"/>
    <mergeCell ref="E97:E98"/>
    <mergeCell ref="F97:F98"/>
    <mergeCell ref="G97:G98"/>
    <mergeCell ref="H97:H98"/>
    <mergeCell ref="L83:L86"/>
    <mergeCell ref="M83:M86"/>
    <mergeCell ref="N83:N86"/>
    <mergeCell ref="O83:O86"/>
    <mergeCell ref="P83:P86"/>
    <mergeCell ref="L128:L129"/>
    <mergeCell ref="M128:M129"/>
    <mergeCell ref="N128:N129"/>
    <mergeCell ref="O128:O129"/>
    <mergeCell ref="P128:P129"/>
    <mergeCell ref="J97:J98"/>
    <mergeCell ref="K97:K98"/>
    <mergeCell ref="L97:L98"/>
    <mergeCell ref="M97:M98"/>
    <mergeCell ref="N97:N98"/>
    <mergeCell ref="O97:O98"/>
    <mergeCell ref="P97:P98"/>
    <mergeCell ref="L87:L95"/>
    <mergeCell ref="M87:M95"/>
    <mergeCell ref="N87:N95"/>
    <mergeCell ref="P60:P61"/>
    <mergeCell ref="L62:L64"/>
    <mergeCell ref="M62:M64"/>
    <mergeCell ref="N62:N64"/>
    <mergeCell ref="O62:O64"/>
    <mergeCell ref="P62:P64"/>
    <mergeCell ref="L78:L81"/>
    <mergeCell ref="M78:M81"/>
    <mergeCell ref="N78:N81"/>
    <mergeCell ref="O78:O81"/>
    <mergeCell ref="P78:P81"/>
    <mergeCell ref="A45:A51"/>
    <mergeCell ref="B48:B50"/>
    <mergeCell ref="R75:R76"/>
    <mergeCell ref="S75:S76"/>
    <mergeCell ref="T75:T76"/>
    <mergeCell ref="L75:L76"/>
    <mergeCell ref="M75:M76"/>
    <mergeCell ref="A130:A142"/>
    <mergeCell ref="B130:B132"/>
    <mergeCell ref="B133:B135"/>
    <mergeCell ref="L56:L57"/>
    <mergeCell ref="M56:M57"/>
    <mergeCell ref="N56:N57"/>
    <mergeCell ref="O56:O57"/>
    <mergeCell ref="P56:P57"/>
    <mergeCell ref="L58:L59"/>
    <mergeCell ref="M58:M59"/>
    <mergeCell ref="N58:N59"/>
    <mergeCell ref="O58:O59"/>
    <mergeCell ref="P58:P59"/>
    <mergeCell ref="L60:L61"/>
    <mergeCell ref="M60:M61"/>
    <mergeCell ref="N60:N61"/>
    <mergeCell ref="A204:A205"/>
    <mergeCell ref="V75:V76"/>
    <mergeCell ref="W75:W76"/>
    <mergeCell ref="X75:X76"/>
    <mergeCell ref="Y75:Y76"/>
    <mergeCell ref="A1:C5"/>
    <mergeCell ref="A6:C6"/>
    <mergeCell ref="A7:A9"/>
    <mergeCell ref="D7:D9"/>
    <mergeCell ref="G7:K7"/>
    <mergeCell ref="J8:J9"/>
    <mergeCell ref="O8:O9"/>
    <mergeCell ref="P8:P9"/>
    <mergeCell ref="Q8:S8"/>
    <mergeCell ref="K8:K9"/>
    <mergeCell ref="G8:I8"/>
    <mergeCell ref="V78:V81"/>
    <mergeCell ref="W78:W81"/>
    <mergeCell ref="X78:X81"/>
    <mergeCell ref="Y78:Y81"/>
    <mergeCell ref="V83:V86"/>
    <mergeCell ref="W83:W86"/>
    <mergeCell ref="X83:X86"/>
    <mergeCell ref="Y83:Y86"/>
    <mergeCell ref="Y1:Z1"/>
    <mergeCell ref="T8:T9"/>
    <mergeCell ref="U8:U9"/>
    <mergeCell ref="V7:Z7"/>
    <mergeCell ref="Y2:Z3"/>
    <mergeCell ref="Y4:Z4"/>
    <mergeCell ref="Y5:Z5"/>
    <mergeCell ref="Y8:Y9"/>
    <mergeCell ref="Z8:Z9"/>
    <mergeCell ref="Q7:U7"/>
    <mergeCell ref="D1:X1"/>
    <mergeCell ref="D2:X5"/>
    <mergeCell ref="E7:F8"/>
    <mergeCell ref="V8:X8"/>
    <mergeCell ref="L8:N8"/>
    <mergeCell ref="L7:P7"/>
    <mergeCell ref="D28:D29"/>
    <mergeCell ref="I97:I98"/>
    <mergeCell ref="Z128:Z129"/>
    <mergeCell ref="S128:S129"/>
    <mergeCell ref="T128:T129"/>
    <mergeCell ref="U128:U129"/>
    <mergeCell ref="V128:V129"/>
    <mergeCell ref="W128:W129"/>
    <mergeCell ref="Q128:Q129"/>
    <mergeCell ref="R128:R129"/>
    <mergeCell ref="Z75:Z76"/>
    <mergeCell ref="Z78:Z81"/>
    <mergeCell ref="Z83:Z86"/>
    <mergeCell ref="U75:U76"/>
    <mergeCell ref="Q78:Q81"/>
    <mergeCell ref="R78:R81"/>
    <mergeCell ref="S78:S81"/>
    <mergeCell ref="T78:T81"/>
    <mergeCell ref="U78:U81"/>
    <mergeCell ref="N75:N76"/>
    <mergeCell ref="O75:O76"/>
    <mergeCell ref="P75:P76"/>
    <mergeCell ref="Q75:Q76"/>
    <mergeCell ref="O60:O61"/>
    <mergeCell ref="B7:B9"/>
    <mergeCell ref="C7:C9"/>
    <mergeCell ref="B10:B12"/>
    <mergeCell ref="B13:B15"/>
    <mergeCell ref="C27:C28"/>
    <mergeCell ref="B16:B19"/>
    <mergeCell ref="B20:B21"/>
    <mergeCell ref="B173:B174"/>
    <mergeCell ref="B175:B176"/>
    <mergeCell ref="B27:B36"/>
    <mergeCell ref="B37:B44"/>
    <mergeCell ref="B22:B23"/>
    <mergeCell ref="B163:B172"/>
    <mergeCell ref="B153:B154"/>
    <mergeCell ref="Z56:Z57"/>
    <mergeCell ref="Q58:Q59"/>
    <mergeCell ref="R58:R59"/>
    <mergeCell ref="S58:S59"/>
    <mergeCell ref="T58:T59"/>
    <mergeCell ref="U58:U59"/>
    <mergeCell ref="V58:V59"/>
    <mergeCell ref="W58:W59"/>
    <mergeCell ref="X58:X59"/>
    <mergeCell ref="Y58:Y59"/>
    <mergeCell ref="Z58:Z59"/>
    <mergeCell ref="Q56:Q57"/>
    <mergeCell ref="R56:R57"/>
    <mergeCell ref="S56:S57"/>
    <mergeCell ref="T56:T57"/>
    <mergeCell ref="U56:U57"/>
    <mergeCell ref="V56:V57"/>
    <mergeCell ref="W56:W57"/>
    <mergeCell ref="X56:X57"/>
    <mergeCell ref="Y56:Y57"/>
    <mergeCell ref="Z60:Z61"/>
    <mergeCell ref="Q62:Q64"/>
    <mergeCell ref="R62:R64"/>
    <mergeCell ref="S62:S64"/>
    <mergeCell ref="T62:T64"/>
    <mergeCell ref="U62:U64"/>
    <mergeCell ref="V62:V64"/>
    <mergeCell ref="W62:W64"/>
    <mergeCell ref="X62:X64"/>
    <mergeCell ref="Y62:Y64"/>
    <mergeCell ref="Z62:Z64"/>
    <mergeCell ref="Q60:Q61"/>
    <mergeCell ref="R60:R61"/>
    <mergeCell ref="S60:S61"/>
    <mergeCell ref="T60:T61"/>
    <mergeCell ref="U60:U61"/>
    <mergeCell ref="V60:V61"/>
    <mergeCell ref="W60:W61"/>
    <mergeCell ref="X60:X61"/>
    <mergeCell ref="Y60:Y61"/>
    <mergeCell ref="A206:A208"/>
    <mergeCell ref="A209:A211"/>
    <mergeCell ref="B209:B211"/>
    <mergeCell ref="C209:C211"/>
    <mergeCell ref="D209:D211"/>
    <mergeCell ref="Z87:Z95"/>
    <mergeCell ref="Q83:Q86"/>
    <mergeCell ref="R83:R86"/>
    <mergeCell ref="S83:S86"/>
    <mergeCell ref="T83:T86"/>
    <mergeCell ref="U83:U86"/>
    <mergeCell ref="Q87:Q95"/>
    <mergeCell ref="R87:R95"/>
    <mergeCell ref="S87:S95"/>
    <mergeCell ref="T87:T95"/>
    <mergeCell ref="U87:U95"/>
    <mergeCell ref="V87:V95"/>
    <mergeCell ref="W87:W95"/>
    <mergeCell ref="X87:X95"/>
    <mergeCell ref="Y87:Y95"/>
    <mergeCell ref="B185:B186"/>
    <mergeCell ref="B182:B184"/>
    <mergeCell ref="X128:X129"/>
    <mergeCell ref="Y128:Y129"/>
    <mergeCell ref="I56:I57"/>
    <mergeCell ref="J56:J57"/>
    <mergeCell ref="K56:K57"/>
    <mergeCell ref="I60:I61"/>
    <mergeCell ref="J60:J61"/>
    <mergeCell ref="K60:K61"/>
    <mergeCell ref="K58:K59"/>
    <mergeCell ref="A197:A203"/>
    <mergeCell ref="C199:C200"/>
    <mergeCell ref="D199:D200"/>
    <mergeCell ref="C201:C202"/>
    <mergeCell ref="D201:D202"/>
    <mergeCell ref="B177:B179"/>
    <mergeCell ref="K87:K89"/>
    <mergeCell ref="K93:K96"/>
    <mergeCell ref="K91:K92"/>
    <mergeCell ref="A83:A89"/>
    <mergeCell ref="B83:B89"/>
    <mergeCell ref="C85:C86"/>
    <mergeCell ref="A78:A82"/>
    <mergeCell ref="B78:B82"/>
    <mergeCell ref="C78:C79"/>
    <mergeCell ref="D78:D81"/>
    <mergeCell ref="C80:C81"/>
    <mergeCell ref="C88:C89"/>
    <mergeCell ref="D83:D84"/>
    <mergeCell ref="D85:D89"/>
    <mergeCell ref="K83:K86"/>
    <mergeCell ref="K78:K81"/>
    <mergeCell ref="I78:I81"/>
    <mergeCell ref="A72:A77"/>
    <mergeCell ref="B72:B77"/>
    <mergeCell ref="D71:D76"/>
    <mergeCell ref="C75:C76"/>
    <mergeCell ref="E75:E76"/>
    <mergeCell ref="B69:B71"/>
    <mergeCell ref="D68:D70"/>
    <mergeCell ref="A63:A71"/>
    <mergeCell ref="B63:B65"/>
    <mergeCell ref="C62:C64"/>
    <mergeCell ref="D62:D64"/>
    <mergeCell ref="E62:E64"/>
    <mergeCell ref="F75:F76"/>
    <mergeCell ref="G75:G76"/>
    <mergeCell ref="H75:H76"/>
    <mergeCell ref="I75:I76"/>
    <mergeCell ref="K62:K64"/>
    <mergeCell ref="F62:F64"/>
    <mergeCell ref="G62:G64"/>
    <mergeCell ref="H62:H64"/>
    <mergeCell ref="I62:I64"/>
    <mergeCell ref="J62:J64"/>
    <mergeCell ref="K75:K76"/>
    <mergeCell ref="B66:B68"/>
    <mergeCell ref="D65:D67"/>
    <mergeCell ref="A57:A62"/>
    <mergeCell ref="B57:B58"/>
    <mergeCell ref="C56:C57"/>
    <mergeCell ref="B61:B62"/>
    <mergeCell ref="C60:C61"/>
    <mergeCell ref="G60:G61"/>
    <mergeCell ref="H60:H61"/>
    <mergeCell ref="B59:B60"/>
    <mergeCell ref="C58:C59"/>
    <mergeCell ref="D56:D57"/>
    <mergeCell ref="E56:E57"/>
    <mergeCell ref="F56:F57"/>
    <mergeCell ref="G56:G57"/>
    <mergeCell ref="H56:H57"/>
    <mergeCell ref="D60:D61"/>
    <mergeCell ref="E60:E61"/>
    <mergeCell ref="F60:F61"/>
    <mergeCell ref="A54:A56"/>
    <mergeCell ref="D58:D59"/>
    <mergeCell ref="E58:E59"/>
    <mergeCell ref="F58:F59"/>
    <mergeCell ref="G58:G59"/>
    <mergeCell ref="H58:H59"/>
    <mergeCell ref="B54:B56"/>
    <mergeCell ref="I58:I59"/>
    <mergeCell ref="J58:J59"/>
    <mergeCell ref="E78:E81"/>
    <mergeCell ref="F78:F79"/>
    <mergeCell ref="E90:E91"/>
    <mergeCell ref="F90:F91"/>
    <mergeCell ref="C93:C94"/>
    <mergeCell ref="E93:E96"/>
    <mergeCell ref="F93:F96"/>
    <mergeCell ref="C95:C96"/>
    <mergeCell ref="G78:G81"/>
    <mergeCell ref="F80:F81"/>
    <mergeCell ref="E83:E86"/>
    <mergeCell ref="F85:F86"/>
    <mergeCell ref="H78:H81"/>
    <mergeCell ref="J75:J76"/>
    <mergeCell ref="J78:J81"/>
    <mergeCell ref="G83:G86"/>
    <mergeCell ref="H83:H86"/>
    <mergeCell ref="I83:I86"/>
    <mergeCell ref="J83:J86"/>
    <mergeCell ref="A90:A96"/>
    <mergeCell ref="B90:B96"/>
    <mergeCell ref="D90:D96"/>
    <mergeCell ref="E87:E89"/>
    <mergeCell ref="F87:F89"/>
    <mergeCell ref="G87:G89"/>
    <mergeCell ref="H87:H89"/>
    <mergeCell ref="I87:I89"/>
    <mergeCell ref="J87:J89"/>
    <mergeCell ref="G93:G96"/>
    <mergeCell ref="H93:H96"/>
    <mergeCell ref="I93:I96"/>
    <mergeCell ref="J93:J96"/>
    <mergeCell ref="G91:G92"/>
    <mergeCell ref="H91:H92"/>
    <mergeCell ref="I91:I92"/>
    <mergeCell ref="J91:J92"/>
  </mergeCells>
  <phoneticPr fontId="52" type="noConversion"/>
  <dataValidations count="3">
    <dataValidation type="whole" errorStyle="warning" operator="greaterThanOrEqual" allowBlank="1" showInputMessage="1" showErrorMessage="1" errorTitle="Valor erróneo" error="Sólo se permite valores igual o mayores que cero (0)" promptTitle="Información" prompt="Sólo se permite valores enteros" sqref="M152:M154 Q191:R1048576 Q169:R172 W171:W172 M171:M172 L169:L174 V174 L178:L179 Q174 L175:M176 L194 V10:W32 V193:W1048576 V175:W176 Q163 Q166:R166 V33:V40 W33:W36 Q175:R176 V166:W166 L155:M164 G166:H166 M166 G190:H192 L165:L166 R163:R164 L191:M193 G10:H97 V180:V192 V169:V172 V178:W178 Q178:R178 R152 O54:O55 J54 T54:T55 Q155:R162 L10:M97 V41:W97 Q10:R97 H196 G143:H146 L99:M128 V99:W128 Q99:R128 Q130:R145 L130:M148 L195:M1048576 Q180:Q190 V130:W152 Q146:Q152 L149:L154 G197:H1048576 G169:H172 G175:H176 G99:H129 G163:H164 V155:W164 G155:G162" xr:uid="{00000000-0002-0000-0000-000000000000}">
      <formula1>0</formula1>
    </dataValidation>
    <dataValidation type="decimal" operator="greaterThanOrEqual" allowBlank="1" showInputMessage="1" showErrorMessage="1" sqref="F180:F189" xr:uid="{2C620AF1-BC9A-49F9-9334-2D88FCDB9A2A}">
      <formula1>-1000000000000</formula1>
    </dataValidation>
    <dataValidation type="decimal" operator="greaterThanOrEqual" allowBlank="1" showInputMessage="1" showErrorMessage="1" sqref="L180:L186 R180:R190 M181:M186 L187:M190 H181 W180:W192 G180:G181 G182:H189" xr:uid="{00000000-0002-0000-0000-000002000000}">
      <formula1>-1000000000</formula1>
    </dataValidation>
  </dataValidations>
  <printOptions horizontalCentered="1"/>
  <pageMargins left="0.15748031496062992" right="0.15748031496062992" top="0.94488188976377951" bottom="0.59055118110236215" header="0.31496062992125984" footer="0.27559055118110237"/>
  <pageSetup paperSize="5" scale="40" orientation="landscape" horizontalDpi="4294967293" verticalDpi="4294967293" r:id="rId1"/>
  <headerFooter>
    <oddHeader>&amp;C&amp;"Arial Black,Normal"&amp;36&amp;K00-004COPIA CONTROLADA</oddHeader>
  </headerFooter>
  <drawing r:id="rId2"/>
  <legacyDrawing r:id="rId3"/>
  <oleObjects>
    <mc:AlternateContent xmlns:mc="http://schemas.openxmlformats.org/markup-compatibility/2006">
      <mc:Choice Requires="x14">
        <oleObject progId="Word.Picture.8" shapeId="3073" r:id="rId4">
          <objectPr defaultSize="0" autoPict="0" r:id="rId5">
            <anchor moveWithCells="1" sizeWithCells="1">
              <from>
                <xdr:col>1</xdr:col>
                <xdr:colOff>495300</xdr:colOff>
                <xdr:row>0</xdr:row>
                <xdr:rowOff>106680</xdr:rowOff>
              </from>
              <to>
                <xdr:col>2</xdr:col>
                <xdr:colOff>754380</xdr:colOff>
                <xdr:row>4</xdr:row>
                <xdr:rowOff>106680</xdr:rowOff>
              </to>
            </anchor>
          </objectPr>
        </oleObject>
      </mc:Choice>
      <mc:Fallback>
        <oleObject progId="Word.Picture.8" shapeId="3073"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98"/>
  <sheetViews>
    <sheetView zoomScale="10" zoomScaleNormal="10" workbookViewId="0"/>
  </sheetViews>
  <sheetFormatPr baseColWidth="10" defaultRowHeight="14.4"/>
  <cols>
    <col min="2" max="2" width="22.44140625" customWidth="1"/>
    <col min="3" max="3" width="24" customWidth="1"/>
    <col min="4" max="4" width="23.33203125" customWidth="1"/>
    <col min="5" max="5" width="26" customWidth="1"/>
    <col min="6" max="6" width="31.109375" customWidth="1"/>
    <col min="7" max="7" width="26.33203125" customWidth="1"/>
  </cols>
  <sheetData>
    <row r="1" spans="1:7" ht="17.399999999999999">
      <c r="A1" s="37"/>
      <c r="B1" s="37"/>
      <c r="C1" s="648" t="s">
        <v>95</v>
      </c>
      <c r="D1" s="648"/>
      <c r="E1" s="648"/>
      <c r="F1" s="37"/>
      <c r="G1" s="37"/>
    </row>
    <row r="2" spans="1:7" ht="17.399999999999999">
      <c r="A2" s="37"/>
      <c r="C2" s="648" t="s">
        <v>96</v>
      </c>
      <c r="D2" s="648"/>
      <c r="E2" s="648"/>
      <c r="F2" s="37"/>
      <c r="G2" s="37"/>
    </row>
    <row r="3" spans="1:7" ht="17.399999999999999">
      <c r="A3" s="37"/>
      <c r="B3" s="37"/>
      <c r="C3" s="648" t="s">
        <v>97</v>
      </c>
      <c r="D3" s="648"/>
      <c r="E3" s="648"/>
      <c r="F3" s="37"/>
      <c r="G3" s="37"/>
    </row>
    <row r="4" spans="1:7">
      <c r="A4" s="37"/>
      <c r="B4" s="37"/>
      <c r="C4" s="37"/>
      <c r="D4" s="37"/>
      <c r="E4" s="37"/>
      <c r="F4" s="37"/>
      <c r="G4" s="37"/>
    </row>
    <row r="5" spans="1:7" ht="28.2">
      <c r="A5" s="37"/>
      <c r="B5" s="649" t="s">
        <v>98</v>
      </c>
      <c r="C5" s="649"/>
      <c r="D5" s="649"/>
      <c r="E5" s="649"/>
      <c r="F5" s="649"/>
      <c r="G5" s="649"/>
    </row>
    <row r="6" spans="1:7" ht="22.8">
      <c r="A6" s="37"/>
      <c r="B6" s="650" t="s">
        <v>99</v>
      </c>
      <c r="C6" s="650"/>
      <c r="D6" s="650"/>
      <c r="E6" s="650"/>
      <c r="F6" s="650"/>
      <c r="G6" s="650"/>
    </row>
    <row r="7" spans="1:7" ht="31.2">
      <c r="A7" s="37"/>
      <c r="B7" s="38" t="s">
        <v>100</v>
      </c>
      <c r="C7" s="651" t="s">
        <v>101</v>
      </c>
      <c r="D7" s="652"/>
      <c r="E7" s="38" t="s">
        <v>102</v>
      </c>
      <c r="F7" s="38" t="s">
        <v>103</v>
      </c>
      <c r="G7" s="38" t="s">
        <v>104</v>
      </c>
    </row>
    <row r="8" spans="1:7" ht="120">
      <c r="A8" s="37"/>
      <c r="B8" s="39" t="s">
        <v>105</v>
      </c>
      <c r="C8" s="40">
        <v>1.1000000000000001</v>
      </c>
      <c r="D8" s="41" t="s">
        <v>106</v>
      </c>
      <c r="E8" s="41" t="s">
        <v>107</v>
      </c>
      <c r="F8" s="40" t="s">
        <v>108</v>
      </c>
      <c r="G8" s="40">
        <v>2018</v>
      </c>
    </row>
    <row r="9" spans="1:7" ht="210">
      <c r="A9" s="37"/>
      <c r="B9" s="39"/>
      <c r="C9" s="40">
        <v>1.2</v>
      </c>
      <c r="D9" s="41" t="s">
        <v>109</v>
      </c>
      <c r="E9" s="41" t="s">
        <v>110</v>
      </c>
      <c r="F9" s="40" t="s">
        <v>111</v>
      </c>
      <c r="G9" s="40">
        <v>2018</v>
      </c>
    </row>
    <row r="10" spans="1:7" ht="255">
      <c r="A10" s="37"/>
      <c r="B10" s="39"/>
      <c r="C10" s="40" t="s">
        <v>112</v>
      </c>
      <c r="D10" s="41" t="s">
        <v>113</v>
      </c>
      <c r="E10" s="41" t="s">
        <v>114</v>
      </c>
      <c r="F10" s="40" t="s">
        <v>115</v>
      </c>
      <c r="G10" s="40">
        <v>2018</v>
      </c>
    </row>
    <row r="11" spans="1:7" ht="75">
      <c r="A11" s="37"/>
      <c r="B11" s="39"/>
      <c r="C11" s="40">
        <v>1.3</v>
      </c>
      <c r="D11" s="41" t="s">
        <v>116</v>
      </c>
      <c r="E11" s="41" t="s">
        <v>117</v>
      </c>
      <c r="F11" s="40" t="s">
        <v>118</v>
      </c>
      <c r="G11" s="40">
        <v>2018</v>
      </c>
    </row>
    <row r="12" spans="1:7" ht="150">
      <c r="A12" s="37"/>
      <c r="B12" s="514" t="s">
        <v>119</v>
      </c>
      <c r="C12" s="40" t="s">
        <v>120</v>
      </c>
      <c r="D12" s="41" t="s">
        <v>121</v>
      </c>
      <c r="E12" s="41" t="s">
        <v>122</v>
      </c>
      <c r="F12" s="40" t="s">
        <v>123</v>
      </c>
      <c r="G12" s="40" t="s">
        <v>124</v>
      </c>
    </row>
    <row r="13" spans="1:7" ht="90">
      <c r="A13" s="37"/>
      <c r="B13" s="514"/>
      <c r="C13" s="40" t="s">
        <v>125</v>
      </c>
      <c r="D13" s="41" t="s">
        <v>126</v>
      </c>
      <c r="E13" s="41" t="s">
        <v>127</v>
      </c>
      <c r="F13" s="40" t="s">
        <v>123</v>
      </c>
      <c r="G13" s="40" t="s">
        <v>128</v>
      </c>
    </row>
    <row r="14" spans="1:7" ht="75">
      <c r="A14" s="37"/>
      <c r="B14" s="514"/>
      <c r="C14" s="40" t="s">
        <v>129</v>
      </c>
      <c r="D14" s="41" t="s">
        <v>130</v>
      </c>
      <c r="E14" s="41" t="s">
        <v>131</v>
      </c>
      <c r="F14" s="40" t="s">
        <v>123</v>
      </c>
      <c r="G14" s="40" t="s">
        <v>124</v>
      </c>
    </row>
    <row r="15" spans="1:7" ht="75">
      <c r="A15" s="37"/>
      <c r="B15" s="514"/>
      <c r="C15" s="40" t="s">
        <v>132</v>
      </c>
      <c r="D15" s="41" t="s">
        <v>133</v>
      </c>
      <c r="E15" s="41" t="s">
        <v>134</v>
      </c>
      <c r="F15" s="40" t="s">
        <v>135</v>
      </c>
      <c r="G15" s="40" t="s">
        <v>136</v>
      </c>
    </row>
    <row r="16" spans="1:7" ht="165">
      <c r="A16" s="37"/>
      <c r="B16" s="514"/>
      <c r="C16" s="40" t="s">
        <v>137</v>
      </c>
      <c r="D16" s="41" t="s">
        <v>138</v>
      </c>
      <c r="E16" s="41" t="s">
        <v>139</v>
      </c>
      <c r="F16" s="40" t="s">
        <v>135</v>
      </c>
      <c r="G16" s="40" t="s">
        <v>136</v>
      </c>
    </row>
    <row r="17" spans="1:7" ht="165">
      <c r="A17" s="37"/>
      <c r="B17" s="653" t="s">
        <v>140</v>
      </c>
      <c r="C17" s="40" t="s">
        <v>141</v>
      </c>
      <c r="D17" s="41" t="s">
        <v>142</v>
      </c>
      <c r="E17" s="41" t="s">
        <v>143</v>
      </c>
      <c r="F17" s="40" t="s">
        <v>144</v>
      </c>
      <c r="G17" s="40" t="s">
        <v>136</v>
      </c>
    </row>
    <row r="18" spans="1:7" ht="135">
      <c r="A18" s="37"/>
      <c r="B18" s="653"/>
      <c r="C18" s="40" t="s">
        <v>145</v>
      </c>
      <c r="D18" s="41" t="s">
        <v>146</v>
      </c>
      <c r="E18" s="41" t="s">
        <v>147</v>
      </c>
      <c r="F18" s="40" t="s">
        <v>148</v>
      </c>
      <c r="G18" s="40" t="s">
        <v>124</v>
      </c>
    </row>
    <row r="19" spans="1:7" ht="90">
      <c r="A19" s="37"/>
      <c r="B19" s="653"/>
      <c r="C19" s="40" t="s">
        <v>149</v>
      </c>
      <c r="D19" s="41" t="s">
        <v>150</v>
      </c>
      <c r="E19" s="41" t="s">
        <v>151</v>
      </c>
      <c r="F19" s="40" t="s">
        <v>152</v>
      </c>
      <c r="G19" s="40" t="s">
        <v>136</v>
      </c>
    </row>
    <row r="20" spans="1:7" ht="105">
      <c r="A20" s="37"/>
      <c r="B20" s="653"/>
      <c r="C20" s="40" t="s">
        <v>153</v>
      </c>
      <c r="D20" s="41" t="s">
        <v>154</v>
      </c>
      <c r="E20" s="41" t="s">
        <v>155</v>
      </c>
      <c r="F20" s="40" t="s">
        <v>156</v>
      </c>
      <c r="G20" s="40" t="s">
        <v>128</v>
      </c>
    </row>
    <row r="21" spans="1:7" ht="90">
      <c r="A21" s="37"/>
      <c r="B21" s="653"/>
      <c r="C21" s="40" t="s">
        <v>157</v>
      </c>
      <c r="D21" s="41" t="s">
        <v>158</v>
      </c>
      <c r="E21" s="41" t="s">
        <v>159</v>
      </c>
      <c r="F21" s="40" t="s">
        <v>156</v>
      </c>
      <c r="G21" s="40" t="s">
        <v>128</v>
      </c>
    </row>
    <row r="22" spans="1:7" ht="195">
      <c r="A22" s="37"/>
      <c r="B22" s="653"/>
      <c r="C22" s="40" t="s">
        <v>160</v>
      </c>
      <c r="D22" s="41" t="s">
        <v>161</v>
      </c>
      <c r="E22" s="41" t="s">
        <v>162</v>
      </c>
      <c r="F22" s="40" t="s">
        <v>163</v>
      </c>
      <c r="G22" s="40" t="s">
        <v>164</v>
      </c>
    </row>
    <row r="23" spans="1:7" ht="30">
      <c r="A23" s="37"/>
      <c r="B23" s="653"/>
      <c r="C23" s="40" t="s">
        <v>165</v>
      </c>
      <c r="D23" s="41" t="s">
        <v>166</v>
      </c>
      <c r="E23" s="41" t="s">
        <v>167</v>
      </c>
      <c r="F23" s="40" t="s">
        <v>168</v>
      </c>
      <c r="G23" s="40" t="s">
        <v>124</v>
      </c>
    </row>
    <row r="24" spans="1:7" ht="165">
      <c r="A24" s="37"/>
      <c r="B24" s="653"/>
      <c r="C24" s="40" t="s">
        <v>169</v>
      </c>
      <c r="D24" s="41" t="s">
        <v>170</v>
      </c>
      <c r="E24" s="41" t="s">
        <v>171</v>
      </c>
      <c r="F24" s="40" t="s">
        <v>172</v>
      </c>
      <c r="G24" s="40" t="s">
        <v>164</v>
      </c>
    </row>
    <row r="25" spans="1:7" ht="300">
      <c r="A25" s="37"/>
      <c r="B25" s="653" t="s">
        <v>140</v>
      </c>
      <c r="C25" s="40" t="s">
        <v>173</v>
      </c>
      <c r="D25" s="41" t="s">
        <v>174</v>
      </c>
      <c r="E25" s="41" t="s">
        <v>175</v>
      </c>
      <c r="F25" s="40" t="s">
        <v>176</v>
      </c>
      <c r="G25" s="40" t="s">
        <v>164</v>
      </c>
    </row>
    <row r="26" spans="1:7" ht="90">
      <c r="A26" s="37"/>
      <c r="B26" s="653"/>
      <c r="C26" s="40" t="s">
        <v>177</v>
      </c>
      <c r="D26" s="41" t="s">
        <v>178</v>
      </c>
      <c r="E26" s="41" t="s">
        <v>179</v>
      </c>
      <c r="F26" s="41" t="s">
        <v>180</v>
      </c>
      <c r="G26" s="40" t="s">
        <v>164</v>
      </c>
    </row>
    <row r="27" spans="1:7" ht="120">
      <c r="A27" s="37"/>
      <c r="B27" s="511" t="s">
        <v>181</v>
      </c>
      <c r="C27" s="40" t="s">
        <v>182</v>
      </c>
      <c r="D27" s="41" t="s">
        <v>183</v>
      </c>
      <c r="E27" s="41" t="s">
        <v>184</v>
      </c>
      <c r="F27" s="40" t="s">
        <v>185</v>
      </c>
      <c r="G27" s="40">
        <v>2018</v>
      </c>
    </row>
    <row r="28" spans="1:7" ht="90">
      <c r="A28" s="37"/>
      <c r="B28" s="512"/>
      <c r="C28" s="40" t="s">
        <v>186</v>
      </c>
      <c r="D28" s="41" t="s">
        <v>187</v>
      </c>
      <c r="E28" s="41" t="s">
        <v>188</v>
      </c>
      <c r="F28" s="40" t="s">
        <v>189</v>
      </c>
      <c r="G28" s="40">
        <v>2018</v>
      </c>
    </row>
    <row r="29" spans="1:7" ht="165">
      <c r="A29" s="37"/>
      <c r="B29" s="42" t="s">
        <v>190</v>
      </c>
      <c r="C29" s="40" t="s">
        <v>191</v>
      </c>
      <c r="D29" s="41" t="s">
        <v>192</v>
      </c>
      <c r="E29" s="41" t="s">
        <v>193</v>
      </c>
      <c r="F29" s="40" t="s">
        <v>194</v>
      </c>
      <c r="G29" s="40">
        <v>2018</v>
      </c>
    </row>
    <row r="30" spans="1:7" ht="150">
      <c r="A30" s="37"/>
      <c r="B30" s="43" t="s">
        <v>195</v>
      </c>
      <c r="C30" s="40" t="s">
        <v>196</v>
      </c>
      <c r="D30" s="41" t="s">
        <v>197</v>
      </c>
      <c r="E30" s="41" t="s">
        <v>198</v>
      </c>
      <c r="F30" s="40" t="s">
        <v>199</v>
      </c>
      <c r="G30" s="40">
        <v>2018</v>
      </c>
    </row>
    <row r="34" spans="1:17">
      <c r="A34" s="44"/>
      <c r="B34" s="44"/>
      <c r="C34" s="44"/>
      <c r="D34" s="44"/>
      <c r="E34" s="44"/>
      <c r="F34" s="44"/>
      <c r="G34" s="44"/>
      <c r="H34" s="44"/>
      <c r="I34" s="44"/>
      <c r="J34" s="44"/>
      <c r="K34" s="44"/>
      <c r="L34" s="44"/>
      <c r="M34" s="44"/>
      <c r="N34" s="44"/>
      <c r="O34" s="44"/>
      <c r="P34" s="44"/>
      <c r="Q34" s="44"/>
    </row>
    <row r="35" spans="1:17" ht="15.6">
      <c r="A35" s="654" t="s">
        <v>200</v>
      </c>
      <c r="B35" s="655"/>
      <c r="C35" s="655"/>
      <c r="D35" s="655"/>
      <c r="E35" s="655"/>
      <c r="F35" s="655"/>
      <c r="G35" s="655"/>
      <c r="H35" s="655"/>
      <c r="I35" s="655"/>
      <c r="J35" s="655"/>
      <c r="K35" s="655"/>
      <c r="L35" s="655"/>
      <c r="M35" s="655"/>
      <c r="N35" s="655"/>
      <c r="O35" s="655"/>
      <c r="P35" s="655"/>
      <c r="Q35" s="655"/>
    </row>
    <row r="36" spans="1:17" ht="15.6">
      <c r="A36" s="45"/>
      <c r="B36" s="46"/>
      <c r="C36" s="46"/>
      <c r="D36" s="46"/>
      <c r="E36" s="46"/>
      <c r="F36" s="46"/>
      <c r="G36" s="46"/>
      <c r="H36" s="46"/>
      <c r="I36" s="46"/>
      <c r="J36" s="46"/>
      <c r="K36" s="46"/>
      <c r="L36" s="46"/>
      <c r="M36" s="44"/>
      <c r="N36" s="44"/>
      <c r="O36" s="44"/>
      <c r="P36" s="44"/>
      <c r="Q36" s="44"/>
    </row>
    <row r="37" spans="1:17" ht="15.6">
      <c r="A37" s="47"/>
      <c r="B37" s="644" t="s">
        <v>201</v>
      </c>
      <c r="C37" s="644"/>
      <c r="D37" s="644"/>
      <c r="E37" s="644"/>
      <c r="F37" s="644"/>
      <c r="G37" s="645" t="s">
        <v>202</v>
      </c>
      <c r="H37" s="646"/>
      <c r="I37" s="646"/>
      <c r="J37" s="647"/>
      <c r="K37" s="47"/>
      <c r="L37" s="46"/>
      <c r="M37" s="44"/>
      <c r="N37" s="44"/>
      <c r="O37" s="44"/>
      <c r="P37" s="44"/>
      <c r="Q37" s="44"/>
    </row>
    <row r="38" spans="1:17" ht="25.2">
      <c r="A38" s="48"/>
      <c r="B38" s="49"/>
      <c r="C38" s="49"/>
      <c r="D38" s="49"/>
      <c r="E38" s="49"/>
      <c r="F38" s="49"/>
      <c r="G38" s="49"/>
      <c r="H38" s="49"/>
      <c r="I38" s="50"/>
      <c r="J38" s="50"/>
      <c r="K38" s="49"/>
      <c r="L38" s="49"/>
      <c r="M38" s="44"/>
      <c r="N38" s="44"/>
      <c r="O38" s="44"/>
      <c r="P38" s="44"/>
      <c r="Q38" s="44"/>
    </row>
    <row r="39" spans="1:17">
      <c r="A39" s="47"/>
      <c r="B39" s="644" t="s">
        <v>203</v>
      </c>
      <c r="C39" s="644"/>
      <c r="D39" s="644"/>
      <c r="E39" s="644"/>
      <c r="F39" s="644"/>
      <c r="G39" s="656" t="s">
        <v>204</v>
      </c>
      <c r="H39" s="657"/>
      <c r="I39" s="658"/>
      <c r="J39" s="51"/>
      <c r="K39" s="47"/>
      <c r="L39" s="52" t="s">
        <v>205</v>
      </c>
      <c r="M39" s="53" t="s">
        <v>206</v>
      </c>
      <c r="N39" s="44"/>
      <c r="O39" s="44"/>
      <c r="P39" s="44"/>
      <c r="Q39" s="44"/>
    </row>
    <row r="40" spans="1:17" ht="15.6">
      <c r="A40" s="54"/>
      <c r="B40" s="55"/>
      <c r="C40" s="44"/>
      <c r="D40" s="44"/>
      <c r="E40" s="44"/>
      <c r="F40" s="56"/>
      <c r="G40" s="55"/>
      <c r="H40" s="55"/>
      <c r="I40" s="55"/>
      <c r="J40" s="56"/>
      <c r="K40" s="57"/>
      <c r="L40" s="56"/>
      <c r="M40" s="56"/>
      <c r="N40" s="44"/>
      <c r="O40" s="44"/>
      <c r="P40" s="44"/>
      <c r="Q40" s="44"/>
    </row>
    <row r="41" spans="1:17" ht="26.4">
      <c r="A41" s="47"/>
      <c r="B41" s="644" t="s">
        <v>207</v>
      </c>
      <c r="C41" s="644"/>
      <c r="D41" s="644"/>
      <c r="E41" s="644"/>
      <c r="F41" s="644"/>
      <c r="G41" s="656" t="s">
        <v>208</v>
      </c>
      <c r="H41" s="657"/>
      <c r="I41" s="658"/>
      <c r="J41" s="58"/>
      <c r="K41" s="59"/>
      <c r="L41" s="52" t="s">
        <v>209</v>
      </c>
      <c r="M41" s="53">
        <v>2018</v>
      </c>
      <c r="N41" s="44"/>
      <c r="O41" s="44"/>
      <c r="P41" s="44"/>
      <c r="Q41" s="44"/>
    </row>
    <row r="42" spans="1:17">
      <c r="A42" s="52"/>
      <c r="B42" s="52"/>
      <c r="C42" s="44"/>
      <c r="D42" s="44"/>
      <c r="E42" s="44"/>
      <c r="F42" s="60"/>
      <c r="G42" s="52"/>
      <c r="H42" s="52"/>
      <c r="I42" s="52"/>
      <c r="J42" s="58"/>
      <c r="K42" s="59"/>
      <c r="L42" s="47"/>
      <c r="M42" s="44"/>
      <c r="N42" s="44"/>
      <c r="O42" s="44"/>
      <c r="P42" s="44"/>
      <c r="Q42" s="44"/>
    </row>
    <row r="43" spans="1:17">
      <c r="A43" s="47"/>
      <c r="B43" s="644" t="s">
        <v>210</v>
      </c>
      <c r="C43" s="644"/>
      <c r="D43" s="644"/>
      <c r="E43" s="644"/>
      <c r="F43" s="644"/>
      <c r="G43" s="659" t="s">
        <v>211</v>
      </c>
      <c r="H43" s="660"/>
      <c r="I43" s="661"/>
      <c r="J43" s="58"/>
      <c r="K43" s="59"/>
      <c r="L43" s="47"/>
      <c r="M43" s="44"/>
      <c r="N43" s="44"/>
      <c r="O43" s="44"/>
      <c r="P43" s="44"/>
      <c r="Q43" s="44"/>
    </row>
    <row r="44" spans="1:17">
      <c r="A44" s="44"/>
      <c r="B44" s="44"/>
      <c r="C44" s="44"/>
      <c r="D44" s="44"/>
      <c r="E44" s="44"/>
      <c r="F44" s="44"/>
      <c r="G44" s="44"/>
      <c r="H44" s="44"/>
      <c r="I44" s="44"/>
      <c r="J44" s="44"/>
      <c r="K44" s="44"/>
      <c r="L44" s="44"/>
      <c r="M44" s="44"/>
      <c r="N44" s="44"/>
      <c r="O44" s="44"/>
      <c r="P44" s="44"/>
      <c r="Q44" s="44"/>
    </row>
    <row r="45" spans="1:17">
      <c r="A45" s="662" t="s">
        <v>212</v>
      </c>
      <c r="B45" s="663"/>
      <c r="C45" s="663"/>
      <c r="D45" s="663"/>
      <c r="E45" s="663"/>
      <c r="F45" s="663"/>
      <c r="G45" s="663"/>
      <c r="H45" s="664"/>
      <c r="I45" s="662" t="s">
        <v>213</v>
      </c>
      <c r="J45" s="663"/>
      <c r="K45" s="663"/>
      <c r="L45" s="663"/>
      <c r="M45" s="664"/>
      <c r="N45" s="662" t="s">
        <v>214</v>
      </c>
      <c r="O45" s="663"/>
      <c r="P45" s="663"/>
      <c r="Q45" s="664"/>
    </row>
    <row r="46" spans="1:17" ht="36">
      <c r="A46" s="662" t="s">
        <v>215</v>
      </c>
      <c r="B46" s="663"/>
      <c r="C46" s="664"/>
      <c r="D46" s="662" t="s">
        <v>216</v>
      </c>
      <c r="E46" s="664"/>
      <c r="F46" s="662" t="s">
        <v>217</v>
      </c>
      <c r="G46" s="664"/>
      <c r="H46" s="61" t="s">
        <v>218</v>
      </c>
      <c r="I46" s="61" t="s">
        <v>219</v>
      </c>
      <c r="J46" s="61" t="s">
        <v>220</v>
      </c>
      <c r="K46" s="61" t="s">
        <v>221</v>
      </c>
      <c r="L46" s="61" t="s">
        <v>222</v>
      </c>
      <c r="M46" s="61" t="s">
        <v>223</v>
      </c>
      <c r="N46" s="61" t="s">
        <v>224</v>
      </c>
      <c r="O46" s="61" t="s">
        <v>225</v>
      </c>
      <c r="P46" s="61" t="s">
        <v>226</v>
      </c>
      <c r="Q46" s="61" t="s">
        <v>227</v>
      </c>
    </row>
    <row r="47" spans="1:17" ht="148.19999999999999">
      <c r="A47" s="665" t="s">
        <v>228</v>
      </c>
      <c r="B47" s="666"/>
      <c r="C47" s="667"/>
      <c r="D47" s="668">
        <v>16544</v>
      </c>
      <c r="E47" s="669"/>
      <c r="F47" s="665" t="s">
        <v>229</v>
      </c>
      <c r="G47" s="667"/>
      <c r="H47" s="62" t="s">
        <v>230</v>
      </c>
      <c r="I47" s="63" t="s">
        <v>231</v>
      </c>
      <c r="J47" s="63" t="s">
        <v>232</v>
      </c>
      <c r="K47" s="63" t="s">
        <v>233</v>
      </c>
      <c r="L47" s="64" t="s">
        <v>234</v>
      </c>
      <c r="M47" s="64" t="s">
        <v>235</v>
      </c>
      <c r="N47" s="65" t="s">
        <v>236</v>
      </c>
      <c r="O47" s="65" t="s">
        <v>237</v>
      </c>
      <c r="P47" s="65" t="s">
        <v>238</v>
      </c>
      <c r="Q47" s="64" t="s">
        <v>239</v>
      </c>
    </row>
    <row r="48" spans="1:17" ht="136.80000000000001">
      <c r="A48" s="665" t="s">
        <v>228</v>
      </c>
      <c r="B48" s="666"/>
      <c r="C48" s="667"/>
      <c r="D48" s="668">
        <v>23799</v>
      </c>
      <c r="E48" s="669"/>
      <c r="F48" s="665" t="s">
        <v>240</v>
      </c>
      <c r="G48" s="667"/>
      <c r="H48" s="62" t="s">
        <v>230</v>
      </c>
      <c r="I48" s="63" t="s">
        <v>241</v>
      </c>
      <c r="J48" s="66" t="s">
        <v>242</v>
      </c>
      <c r="K48" s="63" t="s">
        <v>233</v>
      </c>
      <c r="L48" s="64" t="s">
        <v>234</v>
      </c>
      <c r="M48" s="64" t="s">
        <v>243</v>
      </c>
      <c r="N48" s="65" t="s">
        <v>236</v>
      </c>
      <c r="O48" s="65" t="s">
        <v>237</v>
      </c>
      <c r="P48" s="65" t="s">
        <v>238</v>
      </c>
      <c r="Q48" s="64" t="s">
        <v>244</v>
      </c>
    </row>
    <row r="49" spans="1:17" ht="148.19999999999999">
      <c r="A49" s="665" t="s">
        <v>228</v>
      </c>
      <c r="B49" s="666"/>
      <c r="C49" s="667"/>
      <c r="D49" s="668">
        <v>24226</v>
      </c>
      <c r="E49" s="669"/>
      <c r="F49" s="665" t="s">
        <v>245</v>
      </c>
      <c r="G49" s="667"/>
      <c r="H49" s="62" t="s">
        <v>230</v>
      </c>
      <c r="I49" s="63" t="s">
        <v>246</v>
      </c>
      <c r="J49" s="63" t="s">
        <v>232</v>
      </c>
      <c r="K49" s="63" t="s">
        <v>233</v>
      </c>
      <c r="L49" s="64" t="s">
        <v>234</v>
      </c>
      <c r="M49" s="64" t="s">
        <v>235</v>
      </c>
      <c r="N49" s="65" t="s">
        <v>236</v>
      </c>
      <c r="O49" s="65" t="s">
        <v>237</v>
      </c>
      <c r="P49" s="65" t="s">
        <v>238</v>
      </c>
      <c r="Q49" s="64" t="s">
        <v>239</v>
      </c>
    </row>
    <row r="50" spans="1:17" ht="148.19999999999999">
      <c r="A50" s="665" t="s">
        <v>228</v>
      </c>
      <c r="B50" s="666"/>
      <c r="C50" s="667"/>
      <c r="D50" s="668">
        <v>24227</v>
      </c>
      <c r="E50" s="669"/>
      <c r="F50" s="665" t="s">
        <v>247</v>
      </c>
      <c r="G50" s="667"/>
      <c r="H50" s="62" t="s">
        <v>230</v>
      </c>
      <c r="I50" s="63" t="s">
        <v>246</v>
      </c>
      <c r="J50" s="63" t="s">
        <v>232</v>
      </c>
      <c r="K50" s="63" t="s">
        <v>233</v>
      </c>
      <c r="L50" s="64" t="s">
        <v>234</v>
      </c>
      <c r="M50" s="64" t="s">
        <v>235</v>
      </c>
      <c r="N50" s="65" t="s">
        <v>236</v>
      </c>
      <c r="O50" s="65" t="s">
        <v>237</v>
      </c>
      <c r="P50" s="65" t="s">
        <v>238</v>
      </c>
      <c r="Q50" s="64" t="s">
        <v>239</v>
      </c>
    </row>
    <row r="51" spans="1:17" ht="148.19999999999999">
      <c r="A51" s="665" t="s">
        <v>248</v>
      </c>
      <c r="B51" s="666"/>
      <c r="C51" s="667"/>
      <c r="D51" s="668">
        <v>28561</v>
      </c>
      <c r="E51" s="669"/>
      <c r="F51" s="665" t="s">
        <v>249</v>
      </c>
      <c r="G51" s="667"/>
      <c r="H51" s="62" t="s">
        <v>230</v>
      </c>
      <c r="I51" s="63" t="s">
        <v>246</v>
      </c>
      <c r="J51" s="63" t="s">
        <v>232</v>
      </c>
      <c r="K51" s="63" t="s">
        <v>233</v>
      </c>
      <c r="L51" s="64" t="s">
        <v>234</v>
      </c>
      <c r="M51" s="64" t="s">
        <v>235</v>
      </c>
      <c r="N51" s="65" t="s">
        <v>236</v>
      </c>
      <c r="O51" s="65" t="s">
        <v>237</v>
      </c>
      <c r="P51" s="65" t="s">
        <v>238</v>
      </c>
      <c r="Q51" s="64" t="s">
        <v>239</v>
      </c>
    </row>
    <row r="54" spans="1:17" ht="17.399999999999999">
      <c r="A54" s="37"/>
      <c r="B54" s="37"/>
      <c r="C54" s="67" t="s">
        <v>95</v>
      </c>
      <c r="D54" s="67"/>
      <c r="E54" s="67"/>
      <c r="F54" s="37"/>
      <c r="G54" s="37"/>
    </row>
    <row r="55" spans="1:17" ht="17.399999999999999">
      <c r="A55" s="37"/>
      <c r="B55" s="37"/>
      <c r="C55" s="648" t="s">
        <v>96</v>
      </c>
      <c r="D55" s="648"/>
      <c r="E55" s="648"/>
      <c r="F55" s="37"/>
      <c r="G55" s="37"/>
    </row>
    <row r="56" spans="1:17" ht="17.399999999999999">
      <c r="A56" s="37"/>
      <c r="B56" s="37"/>
      <c r="C56" s="648" t="s">
        <v>250</v>
      </c>
      <c r="D56" s="648"/>
      <c r="E56" s="648"/>
      <c r="F56" s="37"/>
      <c r="G56" s="37"/>
    </row>
    <row r="57" spans="1:17" ht="28.2">
      <c r="A57" s="37"/>
      <c r="B57" s="649" t="s">
        <v>98</v>
      </c>
      <c r="C57" s="649"/>
      <c r="D57" s="649"/>
      <c r="E57" s="649"/>
      <c r="F57" s="649"/>
      <c r="G57" s="649"/>
    </row>
    <row r="58" spans="1:17" ht="22.8">
      <c r="A58" s="37"/>
      <c r="B58" s="650" t="s">
        <v>251</v>
      </c>
      <c r="C58" s="650"/>
      <c r="D58" s="650"/>
      <c r="E58" s="650"/>
      <c r="F58" s="650"/>
      <c r="G58" s="650"/>
    </row>
    <row r="59" spans="1:17" ht="31.2">
      <c r="A59" s="37"/>
      <c r="B59" s="38" t="s">
        <v>100</v>
      </c>
      <c r="C59" s="651" t="s">
        <v>101</v>
      </c>
      <c r="D59" s="652"/>
      <c r="E59" s="38" t="s">
        <v>102</v>
      </c>
      <c r="F59" s="38" t="s">
        <v>103</v>
      </c>
      <c r="G59" s="38" t="s">
        <v>104</v>
      </c>
    </row>
    <row r="60" spans="1:17" ht="225">
      <c r="A60" s="37"/>
      <c r="B60" s="670" t="s">
        <v>252</v>
      </c>
      <c r="C60" s="40" t="s">
        <v>253</v>
      </c>
      <c r="D60" s="41" t="s">
        <v>254</v>
      </c>
      <c r="E60" s="41" t="s">
        <v>255</v>
      </c>
      <c r="F60" s="43" t="s">
        <v>256</v>
      </c>
      <c r="G60" s="43" t="s">
        <v>257</v>
      </c>
    </row>
    <row r="61" spans="1:17" ht="409.6">
      <c r="A61" s="37"/>
      <c r="B61" s="671"/>
      <c r="C61" s="40" t="s">
        <v>258</v>
      </c>
      <c r="D61" s="41" t="s">
        <v>259</v>
      </c>
      <c r="E61" s="41" t="s">
        <v>260</v>
      </c>
      <c r="F61" s="43" t="s">
        <v>261</v>
      </c>
      <c r="G61" s="43" t="s">
        <v>262</v>
      </c>
    </row>
    <row r="62" spans="1:17" ht="165">
      <c r="A62" s="37"/>
      <c r="B62" s="68" t="s">
        <v>263</v>
      </c>
      <c r="C62" s="40" t="s">
        <v>120</v>
      </c>
      <c r="D62" s="41" t="s">
        <v>264</v>
      </c>
      <c r="E62" s="41" t="s">
        <v>265</v>
      </c>
      <c r="F62" s="40" t="s">
        <v>266</v>
      </c>
      <c r="G62" s="40" t="s">
        <v>267</v>
      </c>
    </row>
    <row r="63" spans="1:17" ht="270">
      <c r="A63" s="37"/>
      <c r="B63" s="68" t="s">
        <v>268</v>
      </c>
      <c r="C63" s="40" t="s">
        <v>182</v>
      </c>
      <c r="D63" s="41" t="s">
        <v>269</v>
      </c>
      <c r="E63" s="41" t="s">
        <v>270</v>
      </c>
      <c r="F63" s="43" t="s">
        <v>271</v>
      </c>
      <c r="G63" s="43" t="s">
        <v>69</v>
      </c>
    </row>
    <row r="64" spans="1:17" ht="60">
      <c r="A64" s="37"/>
      <c r="B64" s="670" t="s">
        <v>272</v>
      </c>
      <c r="C64" s="40" t="s">
        <v>191</v>
      </c>
      <c r="D64" s="41" t="s">
        <v>273</v>
      </c>
      <c r="E64" s="41" t="s">
        <v>274</v>
      </c>
      <c r="F64" s="43" t="s">
        <v>275</v>
      </c>
      <c r="G64" s="43" t="s">
        <v>276</v>
      </c>
    </row>
    <row r="65" spans="1:8" ht="120">
      <c r="A65" s="37"/>
      <c r="B65" s="672"/>
      <c r="C65" s="40" t="s">
        <v>277</v>
      </c>
      <c r="D65" s="41" t="s">
        <v>278</v>
      </c>
      <c r="E65" s="69" t="s">
        <v>279</v>
      </c>
      <c r="F65" s="43" t="s">
        <v>280</v>
      </c>
      <c r="G65" s="43" t="s">
        <v>281</v>
      </c>
    </row>
    <row r="69" spans="1:8" ht="17.399999999999999">
      <c r="B69" s="37"/>
      <c r="C69" s="37"/>
      <c r="D69" s="67" t="s">
        <v>95</v>
      </c>
      <c r="E69" s="67"/>
      <c r="F69" s="67"/>
      <c r="G69" s="37"/>
      <c r="H69" s="37"/>
    </row>
    <row r="70" spans="1:8" ht="17.399999999999999">
      <c r="B70" s="37"/>
      <c r="C70" s="37"/>
      <c r="D70" s="648" t="s">
        <v>96</v>
      </c>
      <c r="E70" s="648"/>
      <c r="F70" s="648"/>
      <c r="G70" s="37"/>
      <c r="H70" s="37"/>
    </row>
    <row r="71" spans="1:8" ht="17.399999999999999">
      <c r="B71" s="37"/>
      <c r="C71" s="37"/>
      <c r="D71" s="648" t="s">
        <v>97</v>
      </c>
      <c r="E71" s="648"/>
      <c r="F71" s="648"/>
      <c r="G71" s="37"/>
      <c r="H71" s="37"/>
    </row>
    <row r="72" spans="1:8" ht="28.2">
      <c r="B72" s="37"/>
      <c r="C72" s="649" t="s">
        <v>98</v>
      </c>
      <c r="D72" s="649"/>
      <c r="E72" s="649"/>
      <c r="F72" s="649"/>
      <c r="G72" s="649"/>
      <c r="H72" s="649"/>
    </row>
    <row r="73" spans="1:8" ht="22.8">
      <c r="B73" s="37"/>
      <c r="C73" s="650" t="s">
        <v>282</v>
      </c>
      <c r="D73" s="650"/>
      <c r="E73" s="650"/>
      <c r="F73" s="650"/>
      <c r="G73" s="650"/>
      <c r="H73" s="650"/>
    </row>
    <row r="74" spans="1:8" ht="46.8">
      <c r="B74" s="37"/>
      <c r="C74" s="38" t="s">
        <v>100</v>
      </c>
      <c r="D74" s="651" t="s">
        <v>101</v>
      </c>
      <c r="E74" s="652"/>
      <c r="F74" s="38" t="s">
        <v>102</v>
      </c>
      <c r="G74" s="38" t="s">
        <v>103</v>
      </c>
      <c r="H74" s="38" t="s">
        <v>104</v>
      </c>
    </row>
    <row r="75" spans="1:8" ht="90">
      <c r="B75" s="37"/>
      <c r="C75" s="511" t="s">
        <v>283</v>
      </c>
      <c r="D75" s="43" t="s">
        <v>253</v>
      </c>
      <c r="E75" s="41" t="s">
        <v>284</v>
      </c>
      <c r="F75" s="41" t="s">
        <v>285</v>
      </c>
      <c r="G75" s="43" t="s">
        <v>286</v>
      </c>
      <c r="H75" s="43" t="s">
        <v>257</v>
      </c>
    </row>
    <row r="76" spans="1:8" ht="60">
      <c r="B76" s="37"/>
      <c r="C76" s="512"/>
      <c r="D76" s="43" t="s">
        <v>258</v>
      </c>
      <c r="E76" s="41" t="s">
        <v>287</v>
      </c>
      <c r="F76" s="41" t="s">
        <v>288</v>
      </c>
      <c r="G76" s="43" t="s">
        <v>289</v>
      </c>
      <c r="H76" s="43">
        <v>2018</v>
      </c>
    </row>
    <row r="77" spans="1:8" ht="409.6">
      <c r="B77" s="37"/>
      <c r="C77" s="42" t="s">
        <v>290</v>
      </c>
      <c r="D77" s="43" t="s">
        <v>120</v>
      </c>
      <c r="E77" s="41" t="s">
        <v>291</v>
      </c>
      <c r="F77" s="41" t="s">
        <v>292</v>
      </c>
      <c r="G77" s="43" t="s">
        <v>293</v>
      </c>
      <c r="H77" s="43" t="s">
        <v>262</v>
      </c>
    </row>
    <row r="78" spans="1:8" ht="90">
      <c r="B78" s="37"/>
      <c r="C78" s="42" t="s">
        <v>294</v>
      </c>
      <c r="D78" s="43" t="s">
        <v>182</v>
      </c>
      <c r="E78" s="41" t="s">
        <v>295</v>
      </c>
      <c r="F78" s="41" t="s">
        <v>296</v>
      </c>
      <c r="G78" s="43" t="s">
        <v>297</v>
      </c>
      <c r="H78" s="43" t="s">
        <v>298</v>
      </c>
    </row>
    <row r="79" spans="1:8" ht="75">
      <c r="B79" s="37"/>
      <c r="C79" s="42" t="s">
        <v>299</v>
      </c>
      <c r="D79" s="43" t="s">
        <v>191</v>
      </c>
      <c r="E79" s="41" t="s">
        <v>300</v>
      </c>
      <c r="F79" s="41" t="s">
        <v>301</v>
      </c>
      <c r="G79" s="43" t="s">
        <v>302</v>
      </c>
      <c r="H79" s="43">
        <v>2018</v>
      </c>
    </row>
    <row r="80" spans="1:8" ht="75">
      <c r="B80" s="37"/>
      <c r="C80" s="514" t="s">
        <v>303</v>
      </c>
      <c r="D80" s="43" t="s">
        <v>196</v>
      </c>
      <c r="E80" s="41" t="s">
        <v>304</v>
      </c>
      <c r="F80" s="41" t="s">
        <v>305</v>
      </c>
      <c r="G80" s="43" t="s">
        <v>306</v>
      </c>
      <c r="H80" s="43" t="s">
        <v>128</v>
      </c>
    </row>
    <row r="81" spans="2:9" ht="75">
      <c r="B81" s="37"/>
      <c r="C81" s="514"/>
      <c r="D81" s="43" t="s">
        <v>307</v>
      </c>
      <c r="E81" s="41" t="s">
        <v>308</v>
      </c>
      <c r="F81" s="41" t="s">
        <v>309</v>
      </c>
      <c r="G81" s="43" t="s">
        <v>310</v>
      </c>
      <c r="H81" s="43" t="s">
        <v>311</v>
      </c>
    </row>
    <row r="84" spans="2:9" ht="17.399999999999999">
      <c r="B84" s="37"/>
      <c r="C84" s="37"/>
      <c r="D84" s="67" t="s">
        <v>95</v>
      </c>
      <c r="E84" s="67"/>
      <c r="F84" s="67"/>
      <c r="G84" s="37"/>
      <c r="H84" s="37"/>
      <c r="I84" s="70"/>
    </row>
    <row r="85" spans="2:9" ht="17.399999999999999">
      <c r="B85" s="37"/>
      <c r="C85" s="37"/>
      <c r="D85" s="648" t="s">
        <v>96</v>
      </c>
      <c r="E85" s="648"/>
      <c r="F85" s="648"/>
      <c r="G85" s="37"/>
      <c r="H85" s="37"/>
      <c r="I85" s="70"/>
    </row>
    <row r="86" spans="2:9" ht="17.399999999999999">
      <c r="B86" s="37"/>
      <c r="C86" s="37"/>
      <c r="D86" s="648" t="s">
        <v>312</v>
      </c>
      <c r="E86" s="648"/>
      <c r="F86" s="648"/>
      <c r="G86" s="37"/>
      <c r="H86" s="37"/>
      <c r="I86" s="70"/>
    </row>
    <row r="87" spans="2:9" ht="28.2">
      <c r="B87" s="37"/>
      <c r="C87" s="649" t="s">
        <v>313</v>
      </c>
      <c r="D87" s="649"/>
      <c r="E87" s="649"/>
      <c r="F87" s="649"/>
      <c r="G87" s="649"/>
      <c r="H87" s="649"/>
      <c r="I87" s="649"/>
    </row>
    <row r="88" spans="2:9" ht="22.8">
      <c r="B88" s="37"/>
      <c r="C88" s="650" t="s">
        <v>314</v>
      </c>
      <c r="D88" s="650"/>
      <c r="E88" s="650"/>
      <c r="F88" s="650"/>
      <c r="G88" s="650"/>
      <c r="H88" s="650"/>
      <c r="I88" s="650"/>
    </row>
    <row r="89" spans="2:9" ht="46.8">
      <c r="B89" s="37"/>
      <c r="C89" s="38" t="s">
        <v>100</v>
      </c>
      <c r="D89" s="651" t="s">
        <v>101</v>
      </c>
      <c r="E89" s="652"/>
      <c r="F89" s="38" t="s">
        <v>102</v>
      </c>
      <c r="G89" s="38" t="s">
        <v>315</v>
      </c>
      <c r="H89" s="38" t="s">
        <v>103</v>
      </c>
      <c r="I89" s="38" t="s">
        <v>104</v>
      </c>
    </row>
    <row r="90" spans="2:9" ht="90">
      <c r="B90" s="37"/>
      <c r="C90" s="511" t="s">
        <v>316</v>
      </c>
      <c r="D90" s="43" t="s">
        <v>253</v>
      </c>
      <c r="E90" s="71" t="s">
        <v>317</v>
      </c>
      <c r="F90" s="43" t="s">
        <v>318</v>
      </c>
      <c r="G90" s="43" t="s">
        <v>319</v>
      </c>
      <c r="H90" s="43" t="s">
        <v>37</v>
      </c>
      <c r="I90" s="43" t="s">
        <v>320</v>
      </c>
    </row>
    <row r="91" spans="2:9" ht="75">
      <c r="B91" s="37"/>
      <c r="C91" s="512"/>
      <c r="D91" s="43" t="s">
        <v>258</v>
      </c>
      <c r="E91" s="71" t="s">
        <v>321</v>
      </c>
      <c r="F91" s="43" t="s">
        <v>322</v>
      </c>
      <c r="G91" s="43" t="s">
        <v>323</v>
      </c>
      <c r="H91" s="43" t="s">
        <v>37</v>
      </c>
      <c r="I91" s="43" t="s">
        <v>262</v>
      </c>
    </row>
    <row r="92" spans="2:9" ht="180">
      <c r="B92" s="37"/>
      <c r="C92" s="512"/>
      <c r="D92" s="43" t="s">
        <v>324</v>
      </c>
      <c r="E92" s="71" t="s">
        <v>325</v>
      </c>
      <c r="F92" s="43" t="s">
        <v>326</v>
      </c>
      <c r="G92" s="43" t="s">
        <v>327</v>
      </c>
      <c r="H92" s="43" t="s">
        <v>328</v>
      </c>
      <c r="I92" s="43" t="s">
        <v>262</v>
      </c>
    </row>
    <row r="93" spans="2:9" ht="150">
      <c r="B93" s="37"/>
      <c r="C93" s="512"/>
      <c r="D93" s="43" t="s">
        <v>329</v>
      </c>
      <c r="E93" s="71" t="s">
        <v>330</v>
      </c>
      <c r="F93" s="43" t="s">
        <v>331</v>
      </c>
      <c r="G93" s="43" t="s">
        <v>332</v>
      </c>
      <c r="H93" s="43" t="s">
        <v>333</v>
      </c>
      <c r="I93" s="43" t="s">
        <v>262</v>
      </c>
    </row>
    <row r="94" spans="2:9" ht="120">
      <c r="B94" s="37"/>
      <c r="C94" s="512"/>
      <c r="D94" s="43" t="s">
        <v>334</v>
      </c>
      <c r="E94" s="71" t="s">
        <v>335</v>
      </c>
      <c r="F94" s="43" t="s">
        <v>336</v>
      </c>
      <c r="G94" s="43" t="s">
        <v>337</v>
      </c>
      <c r="H94" s="43" t="s">
        <v>338</v>
      </c>
      <c r="I94" s="43" t="s">
        <v>262</v>
      </c>
    </row>
    <row r="95" spans="2:9" ht="180">
      <c r="B95" s="37"/>
      <c r="C95" s="42" t="s">
        <v>339</v>
      </c>
      <c r="D95" s="43" t="s">
        <v>120</v>
      </c>
      <c r="E95" s="71" t="s">
        <v>340</v>
      </c>
      <c r="F95" s="71" t="s">
        <v>341</v>
      </c>
      <c r="G95" s="71" t="s">
        <v>342</v>
      </c>
      <c r="H95" s="71" t="s">
        <v>343</v>
      </c>
      <c r="I95" s="43" t="s">
        <v>344</v>
      </c>
    </row>
    <row r="96" spans="2:9" ht="105">
      <c r="B96" s="37"/>
      <c r="C96" s="42" t="s">
        <v>345</v>
      </c>
      <c r="D96" s="43" t="s">
        <v>182</v>
      </c>
      <c r="E96" s="43" t="s">
        <v>346</v>
      </c>
      <c r="F96" s="43" t="s">
        <v>347</v>
      </c>
      <c r="G96" s="43" t="s">
        <v>348</v>
      </c>
      <c r="H96" s="43" t="s">
        <v>349</v>
      </c>
      <c r="I96" s="43" t="s">
        <v>350</v>
      </c>
    </row>
    <row r="97" spans="2:9" ht="105">
      <c r="B97" s="37"/>
      <c r="C97" s="42" t="s">
        <v>351</v>
      </c>
      <c r="D97" s="43" t="s">
        <v>191</v>
      </c>
      <c r="E97" s="43" t="s">
        <v>352</v>
      </c>
      <c r="F97" s="43" t="s">
        <v>353</v>
      </c>
      <c r="G97" s="43" t="s">
        <v>354</v>
      </c>
      <c r="H97" s="43" t="s">
        <v>37</v>
      </c>
      <c r="I97" s="43" t="s">
        <v>344</v>
      </c>
    </row>
    <row r="98" spans="2:9" ht="150">
      <c r="B98" s="37"/>
      <c r="C98" s="43" t="s">
        <v>355</v>
      </c>
      <c r="D98" s="43" t="s">
        <v>196</v>
      </c>
      <c r="E98" s="43" t="s">
        <v>356</v>
      </c>
      <c r="F98" s="43" t="s">
        <v>357</v>
      </c>
      <c r="G98" s="43" t="s">
        <v>358</v>
      </c>
      <c r="H98" s="43" t="s">
        <v>359</v>
      </c>
      <c r="I98" s="43" t="s">
        <v>257</v>
      </c>
    </row>
  </sheetData>
  <mergeCells count="60">
    <mergeCell ref="D86:F86"/>
    <mergeCell ref="C87:I87"/>
    <mergeCell ref="C88:I88"/>
    <mergeCell ref="D89:E89"/>
    <mergeCell ref="C90:C94"/>
    <mergeCell ref="D85:F85"/>
    <mergeCell ref="B58:G58"/>
    <mergeCell ref="C59:D59"/>
    <mergeCell ref="B60:B61"/>
    <mergeCell ref="B64:B65"/>
    <mergeCell ref="D70:F70"/>
    <mergeCell ref="D71:F71"/>
    <mergeCell ref="C72:H72"/>
    <mergeCell ref="C73:H73"/>
    <mergeCell ref="D74:E74"/>
    <mergeCell ref="C75:C76"/>
    <mergeCell ref="C80:C81"/>
    <mergeCell ref="B57:G57"/>
    <mergeCell ref="A49:C49"/>
    <mergeCell ref="D49:E49"/>
    <mergeCell ref="F49:G49"/>
    <mergeCell ref="A50:C50"/>
    <mergeCell ref="D50:E50"/>
    <mergeCell ref="F50:G50"/>
    <mergeCell ref="A51:C51"/>
    <mergeCell ref="D51:E51"/>
    <mergeCell ref="F51:G51"/>
    <mergeCell ref="C55:E55"/>
    <mergeCell ref="C56:E56"/>
    <mergeCell ref="A47:C47"/>
    <mergeCell ref="D47:E47"/>
    <mergeCell ref="F47:G47"/>
    <mergeCell ref="A48:C48"/>
    <mergeCell ref="D48:E48"/>
    <mergeCell ref="F48:G48"/>
    <mergeCell ref="A45:H45"/>
    <mergeCell ref="I45:M45"/>
    <mergeCell ref="N45:Q45"/>
    <mergeCell ref="A46:C46"/>
    <mergeCell ref="D46:E46"/>
    <mergeCell ref="F46:G46"/>
    <mergeCell ref="B39:F39"/>
    <mergeCell ref="G39:I39"/>
    <mergeCell ref="B41:F41"/>
    <mergeCell ref="G41:I41"/>
    <mergeCell ref="B43:F43"/>
    <mergeCell ref="G43:I43"/>
    <mergeCell ref="B37:F37"/>
    <mergeCell ref="G37:J37"/>
    <mergeCell ref="C1:E1"/>
    <mergeCell ref="C2:E2"/>
    <mergeCell ref="C3:E3"/>
    <mergeCell ref="B5:G5"/>
    <mergeCell ref="B6:G6"/>
    <mergeCell ref="C7:D7"/>
    <mergeCell ref="B12:B16"/>
    <mergeCell ref="B17:B24"/>
    <mergeCell ref="B25:B26"/>
    <mergeCell ref="B27:B28"/>
    <mergeCell ref="A35:Q35"/>
  </mergeCells>
  <dataValidations count="5">
    <dataValidation type="list" allowBlank="1" showInputMessage="1" showErrorMessage="1" sqref="M41" xr:uid="{00000000-0002-0000-0900-000000000000}">
      <formula1>vigencias</formula1>
    </dataValidation>
    <dataValidation type="list" allowBlank="1" showInputMessage="1" showErrorMessage="1" sqref="K41:K43" xr:uid="{00000000-0002-0000-0900-000001000000}">
      <formula1>nivel</formula1>
    </dataValidation>
    <dataValidation type="list" allowBlank="1" showInputMessage="1" showErrorMessage="1" sqref="M39" xr:uid="{00000000-0002-0000-0900-000002000000}">
      <formula1>orden</formula1>
    </dataValidation>
    <dataValidation type="list" allowBlank="1" showInputMessage="1" showErrorMessage="1" sqref="G39:I39" xr:uid="{00000000-0002-0000-0900-000003000000}">
      <formula1>sector</formula1>
    </dataValidation>
    <dataValidation type="list" allowBlank="1" showInputMessage="1" showErrorMessage="1" sqref="G41:I41" xr:uid="{00000000-0002-0000-0900-000004000000}">
      <formula1>departamentos</formula1>
    </dataValidation>
  </dataValidation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C25" sqref="C25"/>
    </sheetView>
  </sheetViews>
  <sheetFormatPr baseColWidth="10" defaultRowHeight="14.4"/>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4.4"/>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5"/>
  <sheetViews>
    <sheetView workbookViewId="0">
      <selection activeCell="C5" sqref="C5:D7"/>
    </sheetView>
  </sheetViews>
  <sheetFormatPr baseColWidth="10" defaultRowHeight="14.4"/>
  <sheetData>
    <row r="1" spans="1:20" ht="15" customHeight="1">
      <c r="A1" s="639" t="s">
        <v>70</v>
      </c>
      <c r="B1" s="639"/>
      <c r="C1" s="638" t="s">
        <v>79</v>
      </c>
      <c r="D1" s="638"/>
      <c r="E1" s="638" t="s">
        <v>80</v>
      </c>
      <c r="F1" s="638"/>
      <c r="G1" s="638" t="s">
        <v>80</v>
      </c>
      <c r="H1" s="638"/>
      <c r="I1" s="638" t="s">
        <v>80</v>
      </c>
      <c r="J1" s="638"/>
      <c r="K1" s="638" t="s">
        <v>80</v>
      </c>
      <c r="L1" s="638"/>
      <c r="M1" s="638" t="s">
        <v>80</v>
      </c>
      <c r="N1" s="638"/>
      <c r="O1" s="638" t="s">
        <v>81</v>
      </c>
      <c r="P1" s="638"/>
      <c r="Q1" s="638" t="s">
        <v>81</v>
      </c>
      <c r="R1" s="638"/>
      <c r="S1" s="638" t="s">
        <v>81</v>
      </c>
      <c r="T1" s="638"/>
    </row>
    <row r="2" spans="1:20">
      <c r="A2" s="639"/>
      <c r="B2" s="639"/>
      <c r="C2" s="638"/>
      <c r="D2" s="638"/>
      <c r="E2" s="638"/>
      <c r="F2" s="638"/>
      <c r="G2" s="638"/>
      <c r="H2" s="638"/>
      <c r="I2" s="638"/>
      <c r="J2" s="638"/>
      <c r="K2" s="638"/>
      <c r="L2" s="638"/>
      <c r="M2" s="638"/>
      <c r="N2" s="638"/>
      <c r="O2" s="638"/>
      <c r="P2" s="638"/>
      <c r="Q2" s="638"/>
      <c r="R2" s="638"/>
      <c r="S2" s="638"/>
      <c r="T2" s="638"/>
    </row>
    <row r="3" spans="1:20">
      <c r="A3" s="639" t="s">
        <v>71</v>
      </c>
      <c r="B3" s="639"/>
      <c r="C3" s="638"/>
      <c r="D3" s="638"/>
      <c r="E3" s="638"/>
      <c r="F3" s="638"/>
      <c r="G3" s="638"/>
      <c r="H3" s="638"/>
      <c r="I3" s="638"/>
      <c r="J3" s="638"/>
      <c r="K3" s="638"/>
      <c r="L3" s="638"/>
      <c r="M3" s="638"/>
      <c r="N3" s="638"/>
      <c r="O3" s="638"/>
      <c r="P3" s="638"/>
      <c r="Q3" s="638"/>
      <c r="R3" s="638"/>
      <c r="S3" s="638"/>
      <c r="T3" s="638"/>
    </row>
    <row r="4" spans="1:20">
      <c r="A4" s="639"/>
      <c r="B4" s="639"/>
      <c r="C4" s="639">
        <v>2016</v>
      </c>
      <c r="D4" s="639"/>
      <c r="E4" s="639">
        <v>2017</v>
      </c>
      <c r="F4" s="639"/>
      <c r="G4" s="639">
        <v>2018</v>
      </c>
      <c r="H4" s="639"/>
      <c r="I4" s="639">
        <v>2019</v>
      </c>
      <c r="J4" s="639"/>
      <c r="K4" s="639">
        <v>2020</v>
      </c>
      <c r="L4" s="639"/>
      <c r="M4" s="639">
        <v>2021</v>
      </c>
      <c r="N4" s="639"/>
      <c r="O4" s="639">
        <v>2022</v>
      </c>
      <c r="P4" s="639"/>
      <c r="Q4" s="639">
        <v>2023</v>
      </c>
      <c r="R4" s="639"/>
      <c r="S4" s="639">
        <v>2024</v>
      </c>
      <c r="T4" s="639"/>
    </row>
    <row r="5" spans="1:20">
      <c r="A5" s="640" t="s">
        <v>72</v>
      </c>
      <c r="B5" s="640"/>
      <c r="C5" s="639"/>
      <c r="D5" s="639"/>
      <c r="E5" s="639"/>
      <c r="F5" s="639"/>
      <c r="G5" s="639"/>
      <c r="H5" s="639"/>
      <c r="I5" s="639"/>
      <c r="J5" s="639"/>
      <c r="K5" s="639"/>
      <c r="L5" s="639"/>
      <c r="M5" s="639"/>
      <c r="N5" s="639"/>
      <c r="O5" s="639"/>
      <c r="P5" s="639"/>
      <c r="Q5" s="639"/>
      <c r="R5" s="639"/>
      <c r="S5" s="639"/>
      <c r="T5" s="639"/>
    </row>
    <row r="6" spans="1:20">
      <c r="A6" s="640"/>
      <c r="B6" s="640"/>
      <c r="C6" s="639"/>
      <c r="D6" s="639"/>
      <c r="E6" s="639"/>
      <c r="F6" s="639"/>
      <c r="G6" s="639"/>
      <c r="H6" s="639"/>
      <c r="I6" s="639"/>
      <c r="J6" s="639"/>
      <c r="K6" s="639"/>
      <c r="L6" s="639"/>
      <c r="M6" s="639"/>
      <c r="N6" s="639"/>
      <c r="O6" s="639"/>
      <c r="P6" s="639"/>
      <c r="Q6" s="639"/>
      <c r="R6" s="639"/>
      <c r="S6" s="639"/>
      <c r="T6" s="639"/>
    </row>
    <row r="7" spans="1:20">
      <c r="A7" s="640"/>
      <c r="B7" s="640"/>
      <c r="C7" s="639"/>
      <c r="D7" s="639"/>
      <c r="E7" s="639"/>
      <c r="F7" s="639"/>
      <c r="G7" s="639"/>
      <c r="H7" s="639"/>
      <c r="I7" s="639"/>
      <c r="J7" s="639"/>
      <c r="K7" s="639"/>
      <c r="L7" s="639"/>
      <c r="M7" s="639"/>
      <c r="N7" s="639"/>
      <c r="O7" s="639"/>
      <c r="P7" s="639"/>
      <c r="Q7" s="639"/>
      <c r="R7" s="639"/>
      <c r="S7" s="639"/>
      <c r="T7" s="639"/>
    </row>
    <row r="8" spans="1:20">
      <c r="A8" s="640" t="s">
        <v>73</v>
      </c>
      <c r="B8" s="640"/>
      <c r="C8" s="639"/>
      <c r="D8" s="639"/>
      <c r="E8" s="639"/>
      <c r="F8" s="639"/>
      <c r="G8" s="639"/>
      <c r="H8" s="639"/>
      <c r="I8" s="639"/>
      <c r="J8" s="639"/>
      <c r="K8" s="639"/>
      <c r="L8" s="639"/>
      <c r="M8" s="639"/>
      <c r="N8" s="639"/>
      <c r="O8" s="639"/>
      <c r="P8" s="639"/>
      <c r="Q8" s="639"/>
      <c r="R8" s="639"/>
      <c r="S8" s="639"/>
      <c r="T8" s="639"/>
    </row>
    <row r="9" spans="1:20">
      <c r="A9" s="640"/>
      <c r="B9" s="640"/>
      <c r="C9" s="639"/>
      <c r="D9" s="639"/>
      <c r="E9" s="639"/>
      <c r="F9" s="639"/>
      <c r="G9" s="639"/>
      <c r="H9" s="639"/>
      <c r="I9" s="639"/>
      <c r="J9" s="639"/>
      <c r="K9" s="639"/>
      <c r="L9" s="639"/>
      <c r="M9" s="639"/>
      <c r="N9" s="639"/>
      <c r="O9" s="639"/>
      <c r="P9" s="639"/>
      <c r="Q9" s="639"/>
      <c r="R9" s="639"/>
      <c r="S9" s="639"/>
      <c r="T9" s="639"/>
    </row>
    <row r="10" spans="1:20">
      <c r="A10" s="640"/>
      <c r="B10" s="640"/>
      <c r="C10" s="639"/>
      <c r="D10" s="639"/>
      <c r="E10" s="639"/>
      <c r="F10" s="639"/>
      <c r="G10" s="639"/>
      <c r="H10" s="639"/>
      <c r="I10" s="639"/>
      <c r="J10" s="639"/>
      <c r="K10" s="639"/>
      <c r="L10" s="639"/>
      <c r="M10" s="639"/>
      <c r="N10" s="639"/>
      <c r="O10" s="639"/>
      <c r="P10" s="639"/>
      <c r="Q10" s="639"/>
      <c r="R10" s="639"/>
      <c r="S10" s="639"/>
      <c r="T10" s="639"/>
    </row>
    <row r="11" spans="1:20">
      <c r="A11" s="640" t="s">
        <v>74</v>
      </c>
      <c r="B11" s="640"/>
      <c r="C11" s="639"/>
      <c r="D11" s="639"/>
      <c r="E11" s="639"/>
      <c r="F11" s="639"/>
      <c r="G11" s="639"/>
      <c r="H11" s="639"/>
      <c r="I11" s="639"/>
      <c r="J11" s="639"/>
      <c r="K11" s="639"/>
      <c r="L11" s="639"/>
      <c r="M11" s="639"/>
      <c r="N11" s="639"/>
      <c r="O11" s="639"/>
      <c r="P11" s="639"/>
      <c r="Q11" s="639"/>
      <c r="R11" s="639"/>
      <c r="S11" s="639"/>
      <c r="T11" s="639"/>
    </row>
    <row r="12" spans="1:20">
      <c r="A12" s="640"/>
      <c r="B12" s="640"/>
      <c r="C12" s="639"/>
      <c r="D12" s="639"/>
      <c r="E12" s="639"/>
      <c r="F12" s="639"/>
      <c r="G12" s="639"/>
      <c r="H12" s="639"/>
      <c r="I12" s="639"/>
      <c r="J12" s="639"/>
      <c r="K12" s="639"/>
      <c r="L12" s="639"/>
      <c r="M12" s="639"/>
      <c r="N12" s="639"/>
      <c r="O12" s="639"/>
      <c r="P12" s="639"/>
      <c r="Q12" s="639"/>
      <c r="R12" s="639"/>
      <c r="S12" s="639"/>
      <c r="T12" s="639"/>
    </row>
    <row r="13" spans="1:20">
      <c r="A13" s="640"/>
      <c r="B13" s="640"/>
      <c r="C13" s="639"/>
      <c r="D13" s="639"/>
      <c r="E13" s="639"/>
      <c r="F13" s="639"/>
      <c r="G13" s="639"/>
      <c r="H13" s="639"/>
      <c r="I13" s="639"/>
      <c r="J13" s="639"/>
      <c r="K13" s="639"/>
      <c r="L13" s="639"/>
      <c r="M13" s="639"/>
      <c r="N13" s="639"/>
      <c r="O13" s="639"/>
      <c r="P13" s="639"/>
      <c r="Q13" s="639"/>
      <c r="R13" s="639"/>
      <c r="S13" s="639"/>
      <c r="T13" s="639"/>
    </row>
    <row r="14" spans="1:20">
      <c r="A14" s="640" t="s">
        <v>75</v>
      </c>
      <c r="B14" s="640"/>
      <c r="C14" s="639"/>
      <c r="D14" s="639"/>
      <c r="E14" s="639"/>
      <c r="F14" s="639"/>
      <c r="G14" s="639"/>
      <c r="H14" s="639"/>
      <c r="I14" s="639"/>
      <c r="J14" s="639"/>
      <c r="K14" s="639"/>
      <c r="L14" s="639"/>
      <c r="M14" s="639"/>
      <c r="N14" s="639"/>
      <c r="O14" s="639"/>
      <c r="P14" s="639"/>
      <c r="Q14" s="639"/>
      <c r="R14" s="639"/>
      <c r="S14" s="639"/>
      <c r="T14" s="639"/>
    </row>
    <row r="15" spans="1:20">
      <c r="A15" s="640"/>
      <c r="B15" s="640"/>
      <c r="C15" s="639"/>
      <c r="D15" s="639"/>
      <c r="E15" s="639"/>
      <c r="F15" s="639"/>
      <c r="G15" s="639"/>
      <c r="H15" s="639"/>
      <c r="I15" s="639"/>
      <c r="J15" s="639"/>
      <c r="K15" s="639"/>
      <c r="L15" s="639"/>
      <c r="M15" s="639"/>
      <c r="N15" s="639"/>
      <c r="O15" s="639"/>
      <c r="P15" s="639"/>
      <c r="Q15" s="639"/>
      <c r="R15" s="639"/>
      <c r="S15" s="639"/>
      <c r="T15" s="639"/>
    </row>
    <row r="16" spans="1:20">
      <c r="A16" s="640"/>
      <c r="B16" s="640"/>
      <c r="C16" s="639"/>
      <c r="D16" s="639"/>
      <c r="E16" s="639"/>
      <c r="F16" s="639"/>
      <c r="G16" s="639"/>
      <c r="H16" s="639"/>
      <c r="I16" s="639"/>
      <c r="J16" s="639"/>
      <c r="K16" s="639"/>
      <c r="L16" s="639"/>
      <c r="M16" s="639"/>
      <c r="N16" s="639"/>
      <c r="O16" s="639"/>
      <c r="P16" s="639"/>
      <c r="Q16" s="639"/>
      <c r="R16" s="639"/>
      <c r="S16" s="639"/>
      <c r="T16" s="639"/>
    </row>
    <row r="17" spans="1:20">
      <c r="A17" s="640" t="s">
        <v>76</v>
      </c>
      <c r="B17" s="640"/>
      <c r="C17" s="639"/>
      <c r="D17" s="639"/>
      <c r="E17" s="639"/>
      <c r="F17" s="639"/>
      <c r="G17" s="639"/>
      <c r="H17" s="639"/>
      <c r="I17" s="639"/>
      <c r="J17" s="639"/>
      <c r="K17" s="639"/>
      <c r="L17" s="639"/>
      <c r="M17" s="639"/>
      <c r="N17" s="639"/>
      <c r="O17" s="639"/>
      <c r="P17" s="639"/>
      <c r="Q17" s="639"/>
      <c r="R17" s="639"/>
      <c r="S17" s="639"/>
      <c r="T17" s="639"/>
    </row>
    <row r="18" spans="1:20">
      <c r="A18" s="640"/>
      <c r="B18" s="640"/>
      <c r="C18" s="639"/>
      <c r="D18" s="639"/>
      <c r="E18" s="639"/>
      <c r="F18" s="639"/>
      <c r="G18" s="639"/>
      <c r="H18" s="639"/>
      <c r="I18" s="639"/>
      <c r="J18" s="639"/>
      <c r="K18" s="639"/>
      <c r="L18" s="639"/>
      <c r="M18" s="639"/>
      <c r="N18" s="639"/>
      <c r="O18" s="639"/>
      <c r="P18" s="639"/>
      <c r="Q18" s="639"/>
      <c r="R18" s="639"/>
      <c r="S18" s="639"/>
      <c r="T18" s="639"/>
    </row>
    <row r="19" spans="1:20">
      <c r="A19" s="640"/>
      <c r="B19" s="640"/>
      <c r="C19" s="639"/>
      <c r="D19" s="639"/>
      <c r="E19" s="639"/>
      <c r="F19" s="639"/>
      <c r="G19" s="639"/>
      <c r="H19" s="639"/>
      <c r="I19" s="639"/>
      <c r="J19" s="639"/>
      <c r="K19" s="639"/>
      <c r="L19" s="639"/>
      <c r="M19" s="639"/>
      <c r="N19" s="639"/>
      <c r="O19" s="639"/>
      <c r="P19" s="639"/>
      <c r="Q19" s="639"/>
      <c r="R19" s="639"/>
      <c r="S19" s="639"/>
      <c r="T19" s="639"/>
    </row>
    <row r="20" spans="1:20">
      <c r="A20" s="640" t="s">
        <v>77</v>
      </c>
      <c r="B20" s="640"/>
      <c r="C20" s="639"/>
      <c r="D20" s="639"/>
      <c r="E20" s="639"/>
      <c r="F20" s="639"/>
      <c r="G20" s="639"/>
      <c r="H20" s="639"/>
      <c r="I20" s="639"/>
      <c r="J20" s="639"/>
      <c r="K20" s="639"/>
      <c r="L20" s="639"/>
      <c r="M20" s="639"/>
      <c r="N20" s="639"/>
      <c r="O20" s="639"/>
      <c r="P20" s="639"/>
      <c r="Q20" s="639"/>
      <c r="R20" s="639"/>
      <c r="S20" s="639"/>
      <c r="T20" s="639"/>
    </row>
    <row r="21" spans="1:20">
      <c r="A21" s="640"/>
      <c r="B21" s="640"/>
      <c r="C21" s="639"/>
      <c r="D21" s="639"/>
      <c r="E21" s="639"/>
      <c r="F21" s="639"/>
      <c r="G21" s="639"/>
      <c r="H21" s="639"/>
      <c r="I21" s="639"/>
      <c r="J21" s="639"/>
      <c r="K21" s="639"/>
      <c r="L21" s="639"/>
      <c r="M21" s="639"/>
      <c r="N21" s="639"/>
      <c r="O21" s="639"/>
      <c r="P21" s="639"/>
      <c r="Q21" s="639"/>
      <c r="R21" s="639"/>
      <c r="S21" s="639"/>
      <c r="T21" s="639"/>
    </row>
    <row r="22" spans="1:20">
      <c r="A22" s="640"/>
      <c r="B22" s="640"/>
      <c r="C22" s="639"/>
      <c r="D22" s="639"/>
      <c r="E22" s="639"/>
      <c r="F22" s="639"/>
      <c r="G22" s="639"/>
      <c r="H22" s="639"/>
      <c r="I22" s="639"/>
      <c r="J22" s="639"/>
      <c r="K22" s="639"/>
      <c r="L22" s="639"/>
      <c r="M22" s="639"/>
      <c r="N22" s="639"/>
      <c r="O22" s="639"/>
      <c r="P22" s="639"/>
      <c r="Q22" s="639"/>
      <c r="R22" s="639"/>
      <c r="S22" s="639"/>
      <c r="T22" s="639"/>
    </row>
    <row r="23" spans="1:20" ht="15" customHeight="1">
      <c r="A23" s="640" t="s">
        <v>78</v>
      </c>
      <c r="B23" s="640"/>
      <c r="C23" s="639"/>
      <c r="D23" s="639"/>
      <c r="E23" s="639"/>
      <c r="F23" s="639"/>
      <c r="G23" s="639"/>
      <c r="H23" s="639"/>
      <c r="I23" s="639"/>
      <c r="J23" s="639"/>
      <c r="K23" s="639"/>
      <c r="L23" s="639"/>
      <c r="M23" s="639"/>
      <c r="N23" s="639"/>
      <c r="O23" s="639"/>
      <c r="P23" s="639"/>
      <c r="Q23" s="639"/>
      <c r="R23" s="639"/>
      <c r="S23" s="639"/>
      <c r="T23" s="639"/>
    </row>
    <row r="24" spans="1:20">
      <c r="A24" s="640"/>
      <c r="B24" s="640"/>
      <c r="C24" s="639"/>
      <c r="D24" s="639"/>
      <c r="E24" s="639"/>
      <c r="F24" s="639"/>
      <c r="G24" s="639"/>
      <c r="H24" s="639"/>
      <c r="I24" s="639"/>
      <c r="J24" s="639"/>
      <c r="K24" s="639"/>
      <c r="L24" s="639"/>
      <c r="M24" s="639"/>
      <c r="N24" s="639"/>
      <c r="O24" s="639"/>
      <c r="P24" s="639"/>
      <c r="Q24" s="639"/>
      <c r="R24" s="639"/>
      <c r="S24" s="639"/>
      <c r="T24" s="639"/>
    </row>
    <row r="25" spans="1:20">
      <c r="A25" s="640"/>
      <c r="B25" s="640"/>
      <c r="C25" s="639"/>
      <c r="D25" s="639"/>
      <c r="E25" s="639"/>
      <c r="F25" s="639"/>
      <c r="G25" s="639"/>
      <c r="H25" s="639"/>
      <c r="I25" s="639"/>
      <c r="J25" s="639"/>
      <c r="K25" s="639"/>
      <c r="L25" s="639"/>
      <c r="M25" s="639"/>
      <c r="N25" s="639"/>
      <c r="O25" s="639"/>
      <c r="P25" s="639"/>
      <c r="Q25" s="639"/>
      <c r="R25" s="639"/>
      <c r="S25" s="639"/>
      <c r="T25" s="639"/>
    </row>
  </sheetData>
  <mergeCells count="90">
    <mergeCell ref="C20:D22"/>
    <mergeCell ref="E20:F22"/>
    <mergeCell ref="G20:H22"/>
    <mergeCell ref="I20:J22"/>
    <mergeCell ref="K20:L22"/>
    <mergeCell ref="C23:D25"/>
    <mergeCell ref="E23:F25"/>
    <mergeCell ref="G23:H25"/>
    <mergeCell ref="I23:J25"/>
    <mergeCell ref="K23:L25"/>
    <mergeCell ref="M17:N19"/>
    <mergeCell ref="O17:P19"/>
    <mergeCell ref="Q17:R19"/>
    <mergeCell ref="Q23:R25"/>
    <mergeCell ref="S17:T19"/>
    <mergeCell ref="M20:N22"/>
    <mergeCell ref="S23:T25"/>
    <mergeCell ref="O20:P22"/>
    <mergeCell ref="Q20:R22"/>
    <mergeCell ref="S20:T22"/>
    <mergeCell ref="M23:N25"/>
    <mergeCell ref="O23:P25"/>
    <mergeCell ref="C17:D19"/>
    <mergeCell ref="E17:F19"/>
    <mergeCell ref="G17:H19"/>
    <mergeCell ref="I17:J19"/>
    <mergeCell ref="K17:L19"/>
    <mergeCell ref="K14:L16"/>
    <mergeCell ref="M14:N16"/>
    <mergeCell ref="O14:P16"/>
    <mergeCell ref="Q14:R16"/>
    <mergeCell ref="S14:T16"/>
    <mergeCell ref="A20:B22"/>
    <mergeCell ref="C8:D10"/>
    <mergeCell ref="Q8:R10"/>
    <mergeCell ref="K5:L7"/>
    <mergeCell ref="S8:T10"/>
    <mergeCell ref="C11:D13"/>
    <mergeCell ref="E11:F13"/>
    <mergeCell ref="G11:H13"/>
    <mergeCell ref="I11:J13"/>
    <mergeCell ref="K11:L13"/>
    <mergeCell ref="M11:N13"/>
    <mergeCell ref="O11:P13"/>
    <mergeCell ref="Q11:R13"/>
    <mergeCell ref="S11:T13"/>
    <mergeCell ref="G8:H10"/>
    <mergeCell ref="I8:J10"/>
    <mergeCell ref="A5:B7"/>
    <mergeCell ref="I4:J4"/>
    <mergeCell ref="O8:P10"/>
    <mergeCell ref="A23:B25"/>
    <mergeCell ref="C5:D7"/>
    <mergeCell ref="E5:F7"/>
    <mergeCell ref="G5:H7"/>
    <mergeCell ref="I5:J7"/>
    <mergeCell ref="C14:D16"/>
    <mergeCell ref="E14:F16"/>
    <mergeCell ref="G14:H16"/>
    <mergeCell ref="I14:J16"/>
    <mergeCell ref="A8:B10"/>
    <mergeCell ref="A11:B13"/>
    <mergeCell ref="A14:B16"/>
    <mergeCell ref="A17:B19"/>
    <mergeCell ref="I1:J3"/>
    <mergeCell ref="K1:L3"/>
    <mergeCell ref="E8:F10"/>
    <mergeCell ref="K4:L4"/>
    <mergeCell ref="M4:N4"/>
    <mergeCell ref="K8:L10"/>
    <mergeCell ref="M8:N10"/>
    <mergeCell ref="A1:B2"/>
    <mergeCell ref="A3:B4"/>
    <mergeCell ref="C4:D4"/>
    <mergeCell ref="E4:F4"/>
    <mergeCell ref="G4:H4"/>
    <mergeCell ref="C1:D3"/>
    <mergeCell ref="E1:F3"/>
    <mergeCell ref="G1:H3"/>
    <mergeCell ref="S1:T3"/>
    <mergeCell ref="Q4:R4"/>
    <mergeCell ref="S4:T4"/>
    <mergeCell ref="M5:N7"/>
    <mergeCell ref="O5:P7"/>
    <mergeCell ref="M1:N3"/>
    <mergeCell ref="O1:P3"/>
    <mergeCell ref="Q5:R7"/>
    <mergeCell ref="S5:T7"/>
    <mergeCell ref="Q1:R3"/>
    <mergeCell ref="O4:P4"/>
  </mergeCells>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61"/>
  <sheetViews>
    <sheetView workbookViewId="0">
      <selection sqref="A1:B3"/>
    </sheetView>
  </sheetViews>
  <sheetFormatPr baseColWidth="10" defaultRowHeight="14.4"/>
  <sheetData>
    <row r="1" spans="1:24">
      <c r="A1" s="641" t="s">
        <v>82</v>
      </c>
      <c r="B1" s="641"/>
      <c r="C1" s="641" t="s">
        <v>83</v>
      </c>
      <c r="D1" s="641"/>
      <c r="E1" s="641"/>
      <c r="F1" s="641"/>
      <c r="G1" s="641" t="s">
        <v>84</v>
      </c>
      <c r="H1" s="641"/>
      <c r="I1" s="641" t="s">
        <v>85</v>
      </c>
      <c r="J1" s="641"/>
      <c r="K1" s="641" t="s">
        <v>86</v>
      </c>
      <c r="L1" s="641"/>
      <c r="M1" s="641" t="s">
        <v>87</v>
      </c>
      <c r="N1" s="641"/>
      <c r="O1" s="641" t="s">
        <v>88</v>
      </c>
      <c r="P1" s="641"/>
      <c r="Q1" s="641" t="s">
        <v>89</v>
      </c>
      <c r="R1" s="641"/>
      <c r="S1" s="641" t="s">
        <v>90</v>
      </c>
      <c r="T1" s="641"/>
      <c r="U1" s="641" t="s">
        <v>91</v>
      </c>
      <c r="V1" s="641"/>
      <c r="W1" s="641" t="s">
        <v>92</v>
      </c>
      <c r="X1" s="641"/>
    </row>
    <row r="2" spans="1:24">
      <c r="A2" s="641"/>
      <c r="B2" s="641"/>
      <c r="C2" s="641"/>
      <c r="D2" s="641"/>
      <c r="E2" s="641"/>
      <c r="F2" s="641"/>
      <c r="G2" s="641"/>
      <c r="H2" s="641"/>
      <c r="I2" s="641"/>
      <c r="J2" s="641"/>
      <c r="K2" s="641"/>
      <c r="L2" s="641"/>
      <c r="M2" s="641"/>
      <c r="N2" s="641"/>
      <c r="O2" s="641"/>
      <c r="P2" s="641"/>
      <c r="Q2" s="641"/>
      <c r="R2" s="641"/>
      <c r="S2" s="641"/>
      <c r="T2" s="641"/>
      <c r="U2" s="641"/>
      <c r="V2" s="641"/>
      <c r="W2" s="641"/>
      <c r="X2" s="641"/>
    </row>
    <row r="3" spans="1:24">
      <c r="A3" s="641"/>
      <c r="B3" s="641"/>
      <c r="C3" s="641"/>
      <c r="D3" s="641"/>
      <c r="E3" s="641"/>
      <c r="F3" s="641"/>
      <c r="G3" s="641"/>
      <c r="H3" s="641"/>
      <c r="I3" s="641"/>
      <c r="J3" s="641"/>
      <c r="K3" s="641"/>
      <c r="L3" s="641"/>
      <c r="M3" s="641"/>
      <c r="N3" s="641"/>
      <c r="O3" s="641"/>
      <c r="P3" s="641"/>
      <c r="Q3" s="641"/>
      <c r="R3" s="641"/>
      <c r="S3" s="641"/>
      <c r="T3" s="641"/>
      <c r="U3" s="641"/>
      <c r="V3" s="641"/>
      <c r="W3" s="641"/>
      <c r="X3" s="641"/>
    </row>
    <row r="4" spans="1:24">
      <c r="A4" s="642"/>
      <c r="B4" s="642"/>
      <c r="C4" s="642"/>
      <c r="D4" s="642"/>
      <c r="E4" s="642"/>
      <c r="F4" s="642"/>
      <c r="G4" s="642"/>
      <c r="H4" s="642"/>
      <c r="I4" s="642"/>
      <c r="J4" s="642"/>
      <c r="K4" s="642"/>
      <c r="L4" s="642"/>
      <c r="M4" s="642"/>
      <c r="N4" s="642"/>
      <c r="O4" s="642"/>
      <c r="P4" s="642"/>
      <c r="Q4" s="642"/>
      <c r="R4" s="642"/>
      <c r="S4" s="642"/>
      <c r="T4" s="642"/>
      <c r="U4" s="642"/>
      <c r="V4" s="642"/>
      <c r="W4" s="642"/>
      <c r="X4" s="642"/>
    </row>
    <row r="5" spans="1:24">
      <c r="A5" s="642"/>
      <c r="B5" s="642"/>
      <c r="C5" s="642"/>
      <c r="D5" s="642"/>
      <c r="E5" s="642"/>
      <c r="F5" s="642"/>
      <c r="G5" s="642"/>
      <c r="H5" s="642"/>
      <c r="I5" s="642"/>
      <c r="J5" s="642"/>
      <c r="K5" s="642"/>
      <c r="L5" s="642"/>
      <c r="M5" s="642"/>
      <c r="N5" s="642"/>
      <c r="O5" s="642"/>
      <c r="P5" s="642"/>
      <c r="Q5" s="642"/>
      <c r="R5" s="642"/>
      <c r="S5" s="642"/>
      <c r="T5" s="642"/>
      <c r="U5" s="642"/>
      <c r="V5" s="642"/>
      <c r="W5" s="642"/>
      <c r="X5" s="642"/>
    </row>
    <row r="6" spans="1:24">
      <c r="A6" s="642"/>
      <c r="B6" s="642"/>
      <c r="C6" s="642"/>
      <c r="D6" s="642"/>
      <c r="E6" s="642"/>
      <c r="F6" s="642"/>
      <c r="G6" s="642"/>
      <c r="H6" s="642"/>
      <c r="I6" s="642"/>
      <c r="J6" s="642"/>
      <c r="K6" s="642"/>
      <c r="L6" s="642"/>
      <c r="M6" s="642"/>
      <c r="N6" s="642"/>
      <c r="O6" s="642"/>
      <c r="P6" s="642"/>
      <c r="Q6" s="642"/>
      <c r="R6" s="642"/>
      <c r="S6" s="642"/>
      <c r="T6" s="642"/>
      <c r="U6" s="642"/>
      <c r="V6" s="642"/>
      <c r="W6" s="642"/>
      <c r="X6" s="642"/>
    </row>
    <row r="7" spans="1:24">
      <c r="A7" s="642"/>
      <c r="B7" s="642"/>
      <c r="C7" s="642"/>
      <c r="D7" s="642"/>
      <c r="E7" s="642"/>
      <c r="F7" s="642"/>
      <c r="G7" s="642"/>
      <c r="H7" s="642"/>
      <c r="I7" s="642"/>
      <c r="J7" s="642"/>
      <c r="K7" s="642"/>
      <c r="L7" s="642"/>
      <c r="M7" s="642"/>
      <c r="N7" s="642"/>
      <c r="O7" s="642"/>
      <c r="P7" s="642"/>
      <c r="Q7" s="642"/>
      <c r="R7" s="642"/>
      <c r="S7" s="642"/>
      <c r="T7" s="642"/>
      <c r="U7" s="642"/>
      <c r="V7" s="642"/>
      <c r="W7" s="642"/>
      <c r="X7" s="642"/>
    </row>
    <row r="8" spans="1:24">
      <c r="A8" s="642"/>
      <c r="B8" s="642"/>
      <c r="C8" s="642"/>
      <c r="D8" s="642"/>
      <c r="E8" s="642"/>
      <c r="F8" s="642"/>
      <c r="G8" s="642"/>
      <c r="H8" s="642"/>
      <c r="I8" s="642"/>
      <c r="J8" s="642"/>
      <c r="K8" s="642"/>
      <c r="L8" s="642"/>
      <c r="M8" s="642"/>
      <c r="N8" s="642"/>
      <c r="O8" s="642"/>
      <c r="P8" s="642"/>
      <c r="Q8" s="642"/>
      <c r="R8" s="642"/>
      <c r="S8" s="642"/>
      <c r="T8" s="642"/>
      <c r="U8" s="642"/>
      <c r="V8" s="642"/>
      <c r="W8" s="642"/>
      <c r="X8" s="642"/>
    </row>
    <row r="9" spans="1:24">
      <c r="A9" s="642"/>
      <c r="B9" s="642"/>
      <c r="C9" s="642"/>
      <c r="D9" s="642"/>
      <c r="E9" s="642"/>
      <c r="F9" s="642"/>
      <c r="G9" s="642"/>
      <c r="H9" s="642"/>
      <c r="I9" s="642"/>
      <c r="J9" s="642"/>
      <c r="K9" s="642"/>
      <c r="L9" s="642"/>
      <c r="M9" s="642"/>
      <c r="N9" s="642"/>
      <c r="O9" s="642"/>
      <c r="P9" s="642"/>
      <c r="Q9" s="642"/>
      <c r="R9" s="642"/>
      <c r="S9" s="642"/>
      <c r="T9" s="642"/>
      <c r="U9" s="642"/>
      <c r="V9" s="642"/>
      <c r="W9" s="642"/>
      <c r="X9" s="642"/>
    </row>
    <row r="10" spans="1:24">
      <c r="A10" s="642"/>
      <c r="B10" s="642"/>
      <c r="C10" s="642"/>
      <c r="D10" s="642"/>
      <c r="E10" s="642"/>
      <c r="F10" s="642"/>
      <c r="G10" s="642"/>
      <c r="H10" s="642"/>
      <c r="I10" s="642"/>
      <c r="J10" s="642"/>
      <c r="K10" s="642"/>
      <c r="L10" s="642"/>
      <c r="M10" s="642"/>
      <c r="N10" s="642"/>
      <c r="O10" s="642"/>
      <c r="P10" s="642"/>
      <c r="Q10" s="642"/>
      <c r="R10" s="642"/>
      <c r="S10" s="642"/>
      <c r="T10" s="642"/>
      <c r="U10" s="642"/>
      <c r="V10" s="642"/>
      <c r="W10" s="642"/>
      <c r="X10" s="642"/>
    </row>
    <row r="11" spans="1:24">
      <c r="A11" s="642"/>
      <c r="B11" s="642"/>
      <c r="C11" s="642"/>
      <c r="D11" s="642"/>
      <c r="E11" s="642"/>
      <c r="F11" s="642"/>
      <c r="G11" s="642"/>
      <c r="H11" s="642"/>
      <c r="I11" s="642"/>
      <c r="J11" s="642"/>
      <c r="K11" s="642"/>
      <c r="L11" s="642"/>
      <c r="M11" s="642"/>
      <c r="N11" s="642"/>
      <c r="O11" s="642"/>
      <c r="P11" s="642"/>
      <c r="Q11" s="642"/>
      <c r="R11" s="642"/>
      <c r="S11" s="642"/>
      <c r="T11" s="642"/>
      <c r="U11" s="642"/>
      <c r="V11" s="642"/>
      <c r="W11" s="642"/>
      <c r="X11" s="642"/>
    </row>
    <row r="12" spans="1:24">
      <c r="A12" s="642"/>
      <c r="B12" s="642"/>
      <c r="C12" s="642"/>
      <c r="D12" s="642"/>
      <c r="E12" s="642"/>
      <c r="F12" s="642"/>
      <c r="G12" s="642"/>
      <c r="H12" s="642"/>
      <c r="I12" s="642"/>
      <c r="J12" s="642"/>
      <c r="K12" s="642"/>
      <c r="L12" s="642"/>
      <c r="M12" s="642"/>
      <c r="N12" s="642"/>
      <c r="O12" s="642"/>
      <c r="P12" s="642"/>
      <c r="Q12" s="642"/>
      <c r="R12" s="642"/>
      <c r="S12" s="642"/>
      <c r="T12" s="642"/>
      <c r="U12" s="642"/>
      <c r="V12" s="642"/>
      <c r="W12" s="642"/>
      <c r="X12" s="642"/>
    </row>
    <row r="13" spans="1:24">
      <c r="A13" s="642"/>
      <c r="B13" s="642"/>
      <c r="C13" s="642"/>
      <c r="D13" s="642"/>
      <c r="E13" s="642"/>
      <c r="F13" s="642"/>
      <c r="G13" s="642"/>
      <c r="H13" s="642"/>
      <c r="I13" s="642"/>
      <c r="J13" s="642"/>
      <c r="K13" s="642"/>
      <c r="L13" s="642"/>
      <c r="M13" s="642"/>
      <c r="N13" s="642"/>
      <c r="O13" s="642"/>
      <c r="P13" s="642"/>
      <c r="Q13" s="642"/>
      <c r="R13" s="642"/>
      <c r="S13" s="642"/>
      <c r="T13" s="642"/>
      <c r="U13" s="642"/>
      <c r="V13" s="642"/>
      <c r="W13" s="642"/>
      <c r="X13" s="642"/>
    </row>
    <row r="14" spans="1:24">
      <c r="A14" s="642"/>
      <c r="B14" s="642"/>
      <c r="C14" s="642"/>
      <c r="D14" s="642"/>
      <c r="E14" s="642"/>
      <c r="F14" s="642"/>
      <c r="G14" s="642"/>
      <c r="H14" s="642"/>
      <c r="I14" s="642"/>
      <c r="J14" s="642"/>
      <c r="K14" s="642"/>
      <c r="L14" s="642"/>
      <c r="M14" s="642"/>
      <c r="N14" s="642"/>
      <c r="O14" s="642"/>
      <c r="P14" s="642"/>
      <c r="Q14" s="642"/>
      <c r="R14" s="642"/>
      <c r="S14" s="642"/>
      <c r="T14" s="642"/>
      <c r="U14" s="642"/>
      <c r="V14" s="642"/>
      <c r="W14" s="642"/>
      <c r="X14" s="642"/>
    </row>
    <row r="15" spans="1:24">
      <c r="A15" s="642"/>
      <c r="B15" s="642"/>
      <c r="C15" s="642"/>
      <c r="D15" s="642"/>
      <c r="E15" s="642"/>
      <c r="F15" s="642"/>
      <c r="G15" s="642"/>
      <c r="H15" s="642"/>
      <c r="I15" s="642"/>
      <c r="J15" s="642"/>
      <c r="K15" s="642"/>
      <c r="L15" s="642"/>
      <c r="M15" s="642"/>
      <c r="N15" s="642"/>
      <c r="O15" s="642"/>
      <c r="P15" s="642"/>
      <c r="Q15" s="642"/>
      <c r="R15" s="642"/>
      <c r="S15" s="642"/>
      <c r="T15" s="642"/>
      <c r="U15" s="642"/>
      <c r="V15" s="642"/>
      <c r="W15" s="642"/>
      <c r="X15" s="642"/>
    </row>
    <row r="16" spans="1:24">
      <c r="A16" s="642"/>
      <c r="B16" s="642"/>
      <c r="C16" s="642"/>
      <c r="D16" s="642"/>
      <c r="E16" s="642"/>
      <c r="F16" s="642"/>
      <c r="G16" s="642"/>
      <c r="H16" s="642"/>
      <c r="I16" s="642"/>
      <c r="J16" s="642"/>
      <c r="K16" s="642"/>
      <c r="L16" s="642"/>
      <c r="M16" s="642"/>
      <c r="N16" s="642"/>
      <c r="O16" s="642"/>
      <c r="P16" s="642"/>
      <c r="Q16" s="642"/>
      <c r="R16" s="642"/>
      <c r="S16" s="642"/>
      <c r="T16" s="642"/>
      <c r="U16" s="642"/>
      <c r="V16" s="642"/>
      <c r="W16" s="642"/>
      <c r="X16" s="642"/>
    </row>
    <row r="17" spans="1:24">
      <c r="A17" s="642"/>
      <c r="B17" s="642"/>
      <c r="C17" s="642"/>
      <c r="D17" s="642"/>
      <c r="E17" s="642"/>
      <c r="F17" s="642"/>
      <c r="G17" s="642"/>
      <c r="H17" s="642"/>
      <c r="I17" s="642"/>
      <c r="J17" s="642"/>
      <c r="K17" s="642"/>
      <c r="L17" s="642"/>
      <c r="M17" s="642"/>
      <c r="N17" s="642"/>
      <c r="O17" s="642"/>
      <c r="P17" s="642"/>
      <c r="Q17" s="642"/>
      <c r="R17" s="642"/>
      <c r="S17" s="642"/>
      <c r="T17" s="642"/>
      <c r="U17" s="642"/>
      <c r="V17" s="642"/>
      <c r="W17" s="642"/>
      <c r="X17" s="642"/>
    </row>
    <row r="18" spans="1:24">
      <c r="A18" s="642"/>
      <c r="B18" s="642"/>
      <c r="C18" s="642"/>
      <c r="D18" s="642"/>
      <c r="E18" s="642"/>
      <c r="F18" s="642"/>
      <c r="G18" s="642"/>
      <c r="H18" s="642"/>
      <c r="I18" s="642"/>
      <c r="J18" s="642"/>
      <c r="K18" s="642"/>
      <c r="L18" s="642"/>
      <c r="M18" s="642"/>
      <c r="N18" s="642"/>
      <c r="O18" s="642"/>
      <c r="P18" s="642"/>
      <c r="Q18" s="642"/>
      <c r="R18" s="642"/>
      <c r="S18" s="642"/>
      <c r="T18" s="642"/>
      <c r="U18" s="642"/>
      <c r="V18" s="642"/>
      <c r="W18" s="642"/>
      <c r="X18" s="642"/>
    </row>
    <row r="19" spans="1:24">
      <c r="A19" s="642"/>
      <c r="B19" s="642"/>
      <c r="C19" s="642"/>
      <c r="D19" s="642"/>
      <c r="E19" s="642"/>
      <c r="F19" s="642"/>
      <c r="G19" s="642"/>
      <c r="H19" s="642"/>
      <c r="I19" s="642"/>
      <c r="J19" s="642"/>
      <c r="K19" s="642"/>
      <c r="L19" s="642"/>
      <c r="M19" s="642"/>
      <c r="N19" s="642"/>
      <c r="O19" s="642"/>
      <c r="P19" s="642"/>
      <c r="Q19" s="642"/>
      <c r="R19" s="642"/>
      <c r="S19" s="642"/>
      <c r="T19" s="642"/>
      <c r="U19" s="642"/>
      <c r="V19" s="642"/>
      <c r="W19" s="642"/>
      <c r="X19" s="642"/>
    </row>
    <row r="20" spans="1:24">
      <c r="A20" s="642"/>
      <c r="B20" s="642"/>
      <c r="C20" s="642"/>
      <c r="D20" s="642"/>
      <c r="E20" s="642"/>
      <c r="F20" s="642"/>
      <c r="G20" s="642"/>
      <c r="H20" s="642"/>
      <c r="I20" s="642"/>
      <c r="J20" s="642"/>
      <c r="K20" s="642"/>
      <c r="L20" s="642"/>
      <c r="M20" s="642"/>
      <c r="N20" s="642"/>
      <c r="O20" s="642"/>
      <c r="P20" s="642"/>
      <c r="Q20" s="642"/>
      <c r="R20" s="642"/>
      <c r="S20" s="642"/>
      <c r="T20" s="642"/>
      <c r="U20" s="642"/>
      <c r="V20" s="642"/>
      <c r="W20" s="642"/>
      <c r="X20" s="642"/>
    </row>
    <row r="21" spans="1:24">
      <c r="A21" s="642"/>
      <c r="B21" s="642"/>
      <c r="C21" s="642"/>
      <c r="D21" s="642"/>
      <c r="E21" s="642"/>
      <c r="F21" s="642"/>
      <c r="G21" s="642"/>
      <c r="H21" s="642"/>
      <c r="I21" s="642"/>
      <c r="J21" s="642"/>
      <c r="K21" s="642"/>
      <c r="L21" s="642"/>
      <c r="M21" s="642"/>
      <c r="N21" s="642"/>
      <c r="O21" s="642"/>
      <c r="P21" s="642"/>
      <c r="Q21" s="642"/>
      <c r="R21" s="642"/>
      <c r="S21" s="642"/>
      <c r="T21" s="642"/>
      <c r="U21" s="642"/>
      <c r="V21" s="642"/>
      <c r="W21" s="642"/>
      <c r="X21" s="642"/>
    </row>
    <row r="22" spans="1:24">
      <c r="A22" s="642"/>
      <c r="B22" s="642"/>
      <c r="C22" s="642"/>
      <c r="D22" s="642"/>
      <c r="E22" s="642"/>
      <c r="F22" s="642"/>
      <c r="G22" s="642"/>
      <c r="H22" s="642"/>
      <c r="I22" s="642"/>
      <c r="J22" s="642"/>
      <c r="K22" s="642"/>
      <c r="L22" s="642"/>
      <c r="M22" s="642"/>
      <c r="N22" s="642"/>
      <c r="O22" s="642"/>
      <c r="P22" s="642"/>
      <c r="Q22" s="642"/>
      <c r="R22" s="642"/>
      <c r="S22" s="642"/>
      <c r="T22" s="642"/>
      <c r="U22" s="642"/>
      <c r="V22" s="642"/>
      <c r="W22" s="642"/>
      <c r="X22" s="642"/>
    </row>
    <row r="23" spans="1:24">
      <c r="A23" s="642"/>
      <c r="B23" s="642"/>
      <c r="C23" s="642"/>
      <c r="D23" s="642"/>
      <c r="E23" s="642"/>
      <c r="F23" s="642"/>
      <c r="G23" s="642"/>
      <c r="H23" s="642"/>
      <c r="I23" s="642"/>
      <c r="J23" s="642"/>
      <c r="K23" s="642"/>
      <c r="L23" s="642"/>
      <c r="M23" s="642"/>
      <c r="N23" s="642"/>
      <c r="O23" s="642"/>
      <c r="P23" s="642"/>
      <c r="Q23" s="642"/>
      <c r="R23" s="642"/>
      <c r="S23" s="642"/>
      <c r="T23" s="642"/>
      <c r="U23" s="642"/>
      <c r="V23" s="642"/>
      <c r="W23" s="642"/>
      <c r="X23" s="642"/>
    </row>
    <row r="24" spans="1:24">
      <c r="A24" s="642"/>
      <c r="B24" s="642"/>
      <c r="C24" s="642"/>
      <c r="D24" s="642"/>
      <c r="E24" s="642"/>
      <c r="F24" s="642"/>
      <c r="G24" s="642"/>
      <c r="H24" s="642"/>
      <c r="I24" s="642"/>
      <c r="J24" s="642"/>
      <c r="K24" s="642"/>
      <c r="L24" s="642"/>
      <c r="M24" s="642"/>
      <c r="N24" s="642"/>
      <c r="O24" s="642"/>
      <c r="P24" s="642"/>
      <c r="Q24" s="642"/>
      <c r="R24" s="642"/>
      <c r="S24" s="642"/>
      <c r="T24" s="642"/>
      <c r="U24" s="642"/>
      <c r="V24" s="642"/>
      <c r="W24" s="642"/>
      <c r="X24" s="642"/>
    </row>
    <row r="25" spans="1:24">
      <c r="A25" s="642"/>
      <c r="B25" s="642"/>
      <c r="C25" s="642"/>
      <c r="D25" s="642"/>
      <c r="E25" s="642"/>
      <c r="F25" s="642"/>
      <c r="G25" s="642"/>
      <c r="H25" s="642"/>
      <c r="I25" s="642"/>
      <c r="J25" s="642"/>
      <c r="K25" s="642"/>
      <c r="L25" s="642"/>
      <c r="M25" s="642"/>
      <c r="N25" s="642"/>
      <c r="O25" s="642"/>
      <c r="P25" s="642"/>
      <c r="Q25" s="642"/>
      <c r="R25" s="642"/>
      <c r="S25" s="642"/>
      <c r="T25" s="642"/>
      <c r="U25" s="642"/>
      <c r="V25" s="642"/>
      <c r="W25" s="642"/>
      <c r="X25" s="642"/>
    </row>
    <row r="26" spans="1:24">
      <c r="A26" s="642"/>
      <c r="B26" s="642"/>
      <c r="C26" s="642"/>
      <c r="D26" s="642"/>
      <c r="E26" s="642"/>
      <c r="F26" s="642"/>
      <c r="G26" s="642"/>
      <c r="H26" s="642"/>
      <c r="I26" s="642"/>
      <c r="J26" s="642"/>
      <c r="K26" s="642"/>
      <c r="L26" s="642"/>
      <c r="M26" s="642"/>
      <c r="N26" s="642"/>
      <c r="O26" s="642"/>
      <c r="P26" s="642"/>
      <c r="Q26" s="642"/>
      <c r="R26" s="642"/>
      <c r="S26" s="642"/>
      <c r="T26" s="642"/>
      <c r="U26" s="642"/>
      <c r="V26" s="642"/>
      <c r="W26" s="642"/>
      <c r="X26" s="642"/>
    </row>
    <row r="27" spans="1:24">
      <c r="A27" s="642"/>
      <c r="B27" s="642"/>
      <c r="C27" s="642"/>
      <c r="D27" s="642"/>
      <c r="E27" s="642"/>
      <c r="F27" s="642"/>
      <c r="G27" s="642"/>
      <c r="H27" s="642"/>
      <c r="I27" s="642"/>
      <c r="J27" s="642"/>
      <c r="K27" s="642"/>
      <c r="L27" s="642"/>
      <c r="M27" s="642"/>
      <c r="N27" s="642"/>
      <c r="O27" s="642"/>
      <c r="P27" s="642"/>
      <c r="Q27" s="642"/>
      <c r="R27" s="642"/>
      <c r="S27" s="642"/>
      <c r="T27" s="642"/>
      <c r="U27" s="642"/>
      <c r="V27" s="642"/>
      <c r="W27" s="642"/>
      <c r="X27" s="642"/>
    </row>
    <row r="28" spans="1:24">
      <c r="A28" s="642"/>
      <c r="B28" s="642"/>
      <c r="C28" s="642"/>
      <c r="D28" s="642"/>
      <c r="E28" s="642"/>
      <c r="F28" s="642"/>
      <c r="G28" s="642"/>
      <c r="H28" s="642"/>
      <c r="I28" s="642"/>
      <c r="J28" s="642"/>
      <c r="K28" s="642"/>
      <c r="L28" s="642"/>
      <c r="M28" s="642"/>
      <c r="N28" s="642"/>
      <c r="O28" s="642"/>
      <c r="P28" s="642"/>
      <c r="Q28" s="642"/>
      <c r="R28" s="642"/>
      <c r="S28" s="642"/>
      <c r="T28" s="642"/>
      <c r="U28" s="642"/>
      <c r="V28" s="642"/>
      <c r="W28" s="642"/>
      <c r="X28" s="642"/>
    </row>
    <row r="29" spans="1:24">
      <c r="A29" s="642"/>
      <c r="B29" s="642"/>
      <c r="C29" s="642"/>
      <c r="D29" s="642"/>
      <c r="E29" s="642"/>
      <c r="F29" s="642"/>
      <c r="G29" s="642"/>
      <c r="H29" s="642"/>
      <c r="I29" s="642"/>
      <c r="J29" s="642"/>
      <c r="K29" s="642"/>
      <c r="L29" s="642"/>
      <c r="M29" s="642"/>
      <c r="N29" s="642"/>
      <c r="O29" s="642"/>
      <c r="P29" s="642"/>
      <c r="Q29" s="642"/>
      <c r="R29" s="642"/>
      <c r="S29" s="642"/>
      <c r="T29" s="642"/>
      <c r="U29" s="642"/>
      <c r="V29" s="642"/>
      <c r="W29" s="642"/>
      <c r="X29" s="642"/>
    </row>
    <row r="30" spans="1:24">
      <c r="A30" s="642"/>
      <c r="B30" s="642"/>
      <c r="C30" s="642"/>
      <c r="D30" s="642"/>
      <c r="E30" s="642"/>
      <c r="F30" s="642"/>
      <c r="G30" s="642"/>
      <c r="H30" s="642"/>
      <c r="I30" s="642"/>
      <c r="J30" s="642"/>
      <c r="K30" s="642"/>
      <c r="L30" s="642"/>
      <c r="M30" s="642"/>
      <c r="N30" s="642"/>
      <c r="O30" s="642"/>
      <c r="P30" s="642"/>
      <c r="Q30" s="642"/>
      <c r="R30" s="642"/>
      <c r="S30" s="642"/>
      <c r="T30" s="642"/>
      <c r="U30" s="642"/>
      <c r="V30" s="642"/>
      <c r="W30" s="642"/>
      <c r="X30" s="642"/>
    </row>
    <row r="31" spans="1:24">
      <c r="A31" s="642"/>
      <c r="B31" s="642"/>
      <c r="C31" s="642"/>
      <c r="D31" s="642"/>
      <c r="E31" s="642"/>
      <c r="F31" s="642"/>
      <c r="G31" s="642"/>
      <c r="H31" s="642"/>
      <c r="I31" s="642"/>
      <c r="J31" s="642"/>
      <c r="K31" s="642"/>
      <c r="L31" s="642"/>
      <c r="M31" s="642"/>
      <c r="N31" s="642"/>
      <c r="O31" s="642"/>
      <c r="P31" s="642"/>
      <c r="Q31" s="642"/>
      <c r="R31" s="642"/>
      <c r="S31" s="642"/>
      <c r="T31" s="642"/>
      <c r="U31" s="642"/>
      <c r="V31" s="642"/>
      <c r="W31" s="642"/>
      <c r="X31" s="642"/>
    </row>
    <row r="32" spans="1:24">
      <c r="A32" s="642"/>
      <c r="B32" s="642"/>
      <c r="C32" s="642"/>
      <c r="D32" s="642"/>
      <c r="E32" s="642"/>
      <c r="F32" s="642"/>
      <c r="G32" s="642"/>
      <c r="H32" s="642"/>
      <c r="I32" s="642"/>
      <c r="J32" s="642"/>
      <c r="K32" s="642"/>
      <c r="L32" s="642"/>
      <c r="M32" s="642"/>
      <c r="N32" s="642"/>
      <c r="O32" s="642"/>
      <c r="P32" s="642"/>
      <c r="Q32" s="642"/>
      <c r="R32" s="642"/>
      <c r="S32" s="642"/>
      <c r="T32" s="642"/>
      <c r="U32" s="642"/>
      <c r="V32" s="642"/>
      <c r="W32" s="642"/>
      <c r="X32" s="642"/>
    </row>
    <row r="33" spans="1:24">
      <c r="A33" s="642"/>
      <c r="B33" s="642"/>
      <c r="C33" s="642"/>
      <c r="D33" s="642"/>
      <c r="E33" s="642"/>
      <c r="F33" s="642"/>
      <c r="G33" s="642"/>
      <c r="H33" s="642"/>
      <c r="I33" s="642"/>
      <c r="J33" s="642"/>
      <c r="K33" s="642"/>
      <c r="L33" s="642"/>
      <c r="M33" s="642"/>
      <c r="N33" s="642"/>
      <c r="O33" s="642"/>
      <c r="P33" s="642"/>
      <c r="Q33" s="642"/>
      <c r="R33" s="642"/>
      <c r="S33" s="642"/>
      <c r="T33" s="642"/>
      <c r="U33" s="642"/>
      <c r="V33" s="642"/>
      <c r="W33" s="642"/>
      <c r="X33" s="642"/>
    </row>
    <row r="34" spans="1:24">
      <c r="A34" s="642"/>
      <c r="B34" s="642"/>
      <c r="C34" s="642"/>
      <c r="D34" s="642"/>
      <c r="E34" s="642"/>
      <c r="F34" s="642"/>
      <c r="G34" s="642"/>
      <c r="H34" s="642"/>
      <c r="I34" s="642"/>
      <c r="J34" s="642"/>
      <c r="K34" s="642"/>
      <c r="L34" s="642"/>
      <c r="M34" s="642"/>
      <c r="N34" s="642"/>
      <c r="O34" s="642"/>
      <c r="P34" s="642"/>
      <c r="Q34" s="642"/>
      <c r="R34" s="642"/>
      <c r="S34" s="642"/>
      <c r="T34" s="642"/>
      <c r="U34" s="642"/>
      <c r="V34" s="642"/>
      <c r="W34" s="642"/>
      <c r="X34" s="642"/>
    </row>
    <row r="35" spans="1:24">
      <c r="A35" s="642"/>
      <c r="B35" s="642"/>
      <c r="C35" s="642"/>
      <c r="D35" s="642"/>
      <c r="E35" s="642"/>
      <c r="F35" s="642"/>
      <c r="G35" s="642"/>
      <c r="H35" s="642"/>
      <c r="I35" s="642"/>
      <c r="J35" s="642"/>
      <c r="K35" s="642"/>
      <c r="L35" s="642"/>
      <c r="M35" s="642"/>
      <c r="N35" s="642"/>
      <c r="O35" s="642"/>
      <c r="P35" s="642"/>
      <c r="Q35" s="642"/>
      <c r="R35" s="642"/>
      <c r="S35" s="642"/>
      <c r="T35" s="642"/>
      <c r="U35" s="642"/>
      <c r="V35" s="642"/>
      <c r="W35" s="642"/>
      <c r="X35" s="642"/>
    </row>
    <row r="36" spans="1:24">
      <c r="A36" s="642"/>
      <c r="B36" s="642"/>
      <c r="C36" s="642"/>
      <c r="D36" s="642"/>
      <c r="E36" s="642"/>
      <c r="F36" s="642"/>
      <c r="G36" s="642"/>
      <c r="H36" s="642"/>
      <c r="I36" s="642"/>
      <c r="J36" s="642"/>
      <c r="K36" s="642"/>
      <c r="L36" s="642"/>
      <c r="M36" s="642"/>
      <c r="N36" s="642"/>
      <c r="O36" s="642"/>
      <c r="P36" s="642"/>
      <c r="Q36" s="642"/>
      <c r="R36" s="642"/>
      <c r="S36" s="642"/>
      <c r="T36" s="642"/>
      <c r="U36" s="642"/>
      <c r="V36" s="642"/>
      <c r="W36" s="642"/>
      <c r="X36" s="642"/>
    </row>
    <row r="37" spans="1:24">
      <c r="A37" s="642"/>
      <c r="B37" s="642"/>
      <c r="C37" s="642"/>
      <c r="D37" s="642"/>
      <c r="E37" s="642"/>
      <c r="F37" s="642"/>
      <c r="G37" s="642"/>
      <c r="H37" s="642"/>
      <c r="I37" s="642"/>
      <c r="J37" s="642"/>
      <c r="K37" s="642"/>
      <c r="L37" s="642"/>
      <c r="M37" s="642"/>
      <c r="N37" s="642"/>
      <c r="O37" s="642"/>
      <c r="P37" s="642"/>
      <c r="Q37" s="642"/>
      <c r="R37" s="642"/>
      <c r="S37" s="642"/>
      <c r="T37" s="642"/>
      <c r="U37" s="642"/>
      <c r="V37" s="642"/>
      <c r="W37" s="642"/>
      <c r="X37" s="642"/>
    </row>
    <row r="38" spans="1:24">
      <c r="A38" s="642"/>
      <c r="B38" s="642"/>
      <c r="C38" s="642"/>
      <c r="D38" s="642"/>
      <c r="E38" s="642"/>
      <c r="F38" s="642"/>
      <c r="G38" s="642"/>
      <c r="H38" s="642"/>
      <c r="I38" s="642"/>
      <c r="J38" s="642"/>
      <c r="K38" s="642"/>
      <c r="L38" s="642"/>
      <c r="M38" s="642"/>
      <c r="N38" s="642"/>
      <c r="O38" s="642"/>
      <c r="P38" s="642"/>
      <c r="Q38" s="642"/>
      <c r="R38" s="642"/>
      <c r="S38" s="642"/>
      <c r="T38" s="642"/>
      <c r="U38" s="642"/>
      <c r="V38" s="642"/>
      <c r="W38" s="642"/>
      <c r="X38" s="642"/>
    </row>
    <row r="39" spans="1:24">
      <c r="A39" s="642"/>
      <c r="B39" s="642"/>
      <c r="C39" s="642"/>
      <c r="D39" s="642"/>
      <c r="E39" s="642"/>
      <c r="F39" s="642"/>
      <c r="G39" s="642"/>
      <c r="H39" s="642"/>
      <c r="I39" s="642"/>
      <c r="J39" s="642"/>
      <c r="K39" s="642"/>
      <c r="L39" s="642"/>
      <c r="M39" s="642"/>
      <c r="N39" s="642"/>
      <c r="O39" s="642"/>
      <c r="P39" s="642"/>
      <c r="Q39" s="642"/>
      <c r="R39" s="642"/>
      <c r="S39" s="642"/>
      <c r="T39" s="642"/>
      <c r="U39" s="642"/>
      <c r="V39" s="642"/>
      <c r="W39" s="642"/>
      <c r="X39" s="642"/>
    </row>
    <row r="40" spans="1:24">
      <c r="A40" s="642"/>
      <c r="B40" s="642"/>
      <c r="C40" s="642"/>
      <c r="D40" s="642"/>
      <c r="E40" s="642"/>
      <c r="F40" s="642"/>
      <c r="G40" s="642"/>
      <c r="H40" s="642"/>
      <c r="I40" s="642"/>
      <c r="J40" s="642"/>
      <c r="K40" s="642"/>
      <c r="L40" s="642"/>
      <c r="M40" s="642"/>
      <c r="N40" s="642"/>
      <c r="O40" s="642"/>
      <c r="P40" s="642"/>
      <c r="Q40" s="642"/>
      <c r="R40" s="642"/>
      <c r="S40" s="642"/>
      <c r="T40" s="642"/>
      <c r="U40" s="642"/>
      <c r="V40" s="642"/>
      <c r="W40" s="642"/>
      <c r="X40" s="642"/>
    </row>
    <row r="41" spans="1:24">
      <c r="A41" s="642"/>
      <c r="B41" s="642"/>
      <c r="C41" s="642"/>
      <c r="D41" s="642"/>
      <c r="E41" s="642"/>
      <c r="F41" s="642"/>
      <c r="G41" s="642"/>
      <c r="H41" s="642"/>
      <c r="I41" s="642"/>
      <c r="J41" s="642"/>
      <c r="K41" s="642"/>
      <c r="L41" s="642"/>
      <c r="M41" s="642"/>
      <c r="N41" s="642"/>
      <c r="O41" s="642"/>
      <c r="P41" s="642"/>
      <c r="Q41" s="642"/>
      <c r="R41" s="642"/>
      <c r="S41" s="642"/>
      <c r="T41" s="642"/>
      <c r="U41" s="642"/>
      <c r="V41" s="642"/>
      <c r="W41" s="642"/>
      <c r="X41" s="642"/>
    </row>
    <row r="42" spans="1:24">
      <c r="A42" s="642"/>
      <c r="B42" s="642"/>
      <c r="C42" s="642"/>
      <c r="D42" s="642"/>
      <c r="E42" s="642"/>
      <c r="F42" s="642"/>
      <c r="G42" s="642"/>
      <c r="H42" s="642"/>
      <c r="I42" s="642"/>
      <c r="J42" s="642"/>
      <c r="K42" s="642"/>
      <c r="L42" s="642"/>
      <c r="M42" s="642"/>
      <c r="N42" s="642"/>
      <c r="O42" s="642"/>
      <c r="P42" s="642"/>
      <c r="Q42" s="642"/>
      <c r="R42" s="642"/>
      <c r="S42" s="642"/>
      <c r="T42" s="642"/>
      <c r="U42" s="642"/>
      <c r="V42" s="642"/>
      <c r="W42" s="642"/>
      <c r="X42" s="642"/>
    </row>
    <row r="43" spans="1:24">
      <c r="A43" s="642"/>
      <c r="B43" s="642"/>
      <c r="C43" s="642"/>
      <c r="D43" s="642"/>
      <c r="E43" s="642"/>
      <c r="F43" s="642"/>
      <c r="G43" s="642"/>
      <c r="H43" s="642"/>
      <c r="I43" s="642"/>
      <c r="J43" s="642"/>
      <c r="K43" s="642"/>
      <c r="L43" s="642"/>
      <c r="M43" s="642"/>
      <c r="N43" s="642"/>
      <c r="O43" s="642"/>
      <c r="P43" s="642"/>
      <c r="Q43" s="642"/>
      <c r="R43" s="642"/>
      <c r="S43" s="642"/>
      <c r="T43" s="642"/>
      <c r="U43" s="642"/>
      <c r="V43" s="642"/>
      <c r="W43" s="642"/>
      <c r="X43" s="642"/>
    </row>
    <row r="44" spans="1:24">
      <c r="A44" s="642"/>
      <c r="B44" s="642"/>
      <c r="C44" s="642"/>
      <c r="D44" s="642"/>
      <c r="E44" s="642"/>
      <c r="F44" s="642"/>
      <c r="G44" s="642"/>
      <c r="H44" s="642"/>
      <c r="I44" s="642"/>
      <c r="J44" s="642"/>
      <c r="K44" s="642"/>
      <c r="L44" s="642"/>
      <c r="M44" s="642"/>
      <c r="N44" s="642"/>
      <c r="O44" s="642"/>
      <c r="P44" s="642"/>
      <c r="Q44" s="642"/>
      <c r="R44" s="642"/>
      <c r="S44" s="642"/>
      <c r="T44" s="642"/>
      <c r="U44" s="642"/>
      <c r="V44" s="642"/>
      <c r="W44" s="642"/>
      <c r="X44" s="642"/>
    </row>
    <row r="45" spans="1:24">
      <c r="A45" s="642"/>
      <c r="B45" s="642"/>
      <c r="C45" s="642"/>
      <c r="D45" s="642"/>
      <c r="E45" s="642"/>
      <c r="F45" s="642"/>
      <c r="G45" s="642"/>
      <c r="H45" s="642"/>
      <c r="I45" s="642"/>
      <c r="J45" s="642"/>
      <c r="K45" s="642"/>
      <c r="L45" s="642"/>
      <c r="M45" s="642"/>
      <c r="N45" s="642"/>
      <c r="O45" s="642"/>
      <c r="P45" s="642"/>
      <c r="Q45" s="642"/>
      <c r="R45" s="642"/>
      <c r="S45" s="642"/>
      <c r="T45" s="642"/>
      <c r="U45" s="642"/>
      <c r="V45" s="642"/>
      <c r="W45" s="642"/>
      <c r="X45" s="642"/>
    </row>
    <row r="46" spans="1:24">
      <c r="A46" s="642"/>
      <c r="B46" s="642"/>
      <c r="C46" s="642"/>
      <c r="D46" s="642"/>
      <c r="E46" s="642"/>
      <c r="F46" s="642"/>
      <c r="G46" s="642"/>
      <c r="H46" s="642"/>
      <c r="I46" s="642"/>
      <c r="J46" s="642"/>
      <c r="K46" s="642"/>
      <c r="L46" s="642"/>
      <c r="M46" s="642"/>
      <c r="N46" s="642"/>
      <c r="O46" s="642"/>
      <c r="P46" s="642"/>
      <c r="Q46" s="642"/>
      <c r="R46" s="642"/>
      <c r="S46" s="642"/>
      <c r="T46" s="642"/>
      <c r="U46" s="642"/>
      <c r="V46" s="642"/>
      <c r="W46" s="642"/>
      <c r="X46" s="642"/>
    </row>
    <row r="47" spans="1:24">
      <c r="A47" s="642"/>
      <c r="B47" s="642"/>
      <c r="C47" s="642"/>
      <c r="D47" s="642"/>
      <c r="E47" s="642"/>
      <c r="F47" s="642"/>
      <c r="G47" s="642"/>
      <c r="H47" s="642"/>
      <c r="I47" s="642"/>
      <c r="J47" s="642"/>
      <c r="K47" s="642"/>
      <c r="L47" s="642"/>
      <c r="M47" s="642"/>
      <c r="N47" s="642"/>
      <c r="O47" s="642"/>
      <c r="P47" s="642"/>
      <c r="Q47" s="642"/>
      <c r="R47" s="642"/>
      <c r="S47" s="642"/>
      <c r="T47" s="642"/>
      <c r="U47" s="642"/>
      <c r="V47" s="642"/>
      <c r="W47" s="642"/>
      <c r="X47" s="642"/>
    </row>
    <row r="48" spans="1:24">
      <c r="A48" s="642"/>
      <c r="B48" s="642"/>
      <c r="C48" s="642"/>
      <c r="D48" s="642"/>
      <c r="E48" s="642"/>
      <c r="F48" s="642"/>
      <c r="G48" s="642"/>
      <c r="H48" s="642"/>
      <c r="I48" s="642"/>
      <c r="J48" s="642"/>
      <c r="K48" s="642"/>
      <c r="L48" s="642"/>
      <c r="M48" s="642"/>
      <c r="N48" s="642"/>
      <c r="O48" s="642"/>
      <c r="P48" s="642"/>
      <c r="Q48" s="642"/>
      <c r="R48" s="642"/>
      <c r="S48" s="642"/>
      <c r="T48" s="642"/>
      <c r="U48" s="642"/>
      <c r="V48" s="642"/>
      <c r="W48" s="642"/>
      <c r="X48" s="642"/>
    </row>
    <row r="49" spans="1:24">
      <c r="A49" s="642"/>
      <c r="B49" s="642"/>
      <c r="C49" s="642"/>
      <c r="D49" s="642"/>
      <c r="E49" s="642"/>
      <c r="F49" s="642"/>
      <c r="G49" s="642"/>
      <c r="H49" s="642"/>
      <c r="I49" s="642"/>
      <c r="J49" s="642"/>
      <c r="K49" s="642"/>
      <c r="L49" s="642"/>
      <c r="M49" s="642"/>
      <c r="N49" s="642"/>
      <c r="O49" s="642"/>
      <c r="P49" s="642"/>
      <c r="Q49" s="642"/>
      <c r="R49" s="642"/>
      <c r="S49" s="642"/>
      <c r="T49" s="642"/>
      <c r="U49" s="642"/>
      <c r="V49" s="642"/>
      <c r="W49" s="642"/>
      <c r="X49" s="642"/>
    </row>
    <row r="50" spans="1:24">
      <c r="A50" s="642"/>
      <c r="B50" s="642"/>
      <c r="C50" s="642"/>
      <c r="D50" s="642"/>
      <c r="E50" s="642"/>
      <c r="F50" s="642"/>
      <c r="G50" s="642"/>
      <c r="H50" s="642"/>
      <c r="I50" s="642"/>
      <c r="J50" s="642"/>
      <c r="K50" s="642"/>
      <c r="L50" s="642"/>
      <c r="M50" s="642"/>
      <c r="N50" s="642"/>
      <c r="O50" s="642"/>
      <c r="P50" s="642"/>
      <c r="Q50" s="642"/>
      <c r="R50" s="642"/>
      <c r="S50" s="642"/>
      <c r="T50" s="642"/>
      <c r="U50" s="642"/>
      <c r="V50" s="642"/>
      <c r="W50" s="642"/>
      <c r="X50" s="642"/>
    </row>
    <row r="51" spans="1:24">
      <c r="A51" s="642"/>
      <c r="B51" s="642"/>
      <c r="C51" s="642"/>
      <c r="D51" s="642"/>
      <c r="E51" s="642"/>
      <c r="F51" s="642"/>
      <c r="G51" s="642"/>
      <c r="H51" s="642"/>
      <c r="I51" s="642"/>
      <c r="J51" s="642"/>
      <c r="K51" s="642"/>
      <c r="L51" s="642"/>
      <c r="M51" s="642"/>
      <c r="N51" s="642"/>
      <c r="O51" s="642"/>
      <c r="P51" s="642"/>
      <c r="Q51" s="642"/>
      <c r="R51" s="642"/>
      <c r="S51" s="642"/>
      <c r="T51" s="642"/>
      <c r="U51" s="642"/>
      <c r="V51" s="642"/>
      <c r="W51" s="642"/>
      <c r="X51" s="642"/>
    </row>
    <row r="52" spans="1:24">
      <c r="A52" s="642"/>
      <c r="B52" s="642"/>
      <c r="C52" s="642"/>
      <c r="D52" s="642"/>
      <c r="E52" s="642"/>
      <c r="F52" s="642"/>
      <c r="G52" s="642"/>
      <c r="H52" s="642"/>
      <c r="I52" s="642"/>
      <c r="J52" s="642"/>
      <c r="K52" s="642"/>
      <c r="L52" s="642"/>
      <c r="M52" s="642"/>
      <c r="N52" s="642"/>
      <c r="O52" s="642"/>
      <c r="P52" s="642"/>
      <c r="Q52" s="642"/>
      <c r="R52" s="642"/>
      <c r="S52" s="642"/>
      <c r="T52" s="642"/>
      <c r="U52" s="642"/>
      <c r="V52" s="642"/>
      <c r="W52" s="642"/>
      <c r="X52" s="642"/>
    </row>
    <row r="53" spans="1:24">
      <c r="A53" s="642"/>
      <c r="B53" s="642"/>
      <c r="C53" s="642"/>
      <c r="D53" s="642"/>
      <c r="E53" s="642"/>
      <c r="F53" s="642"/>
      <c r="G53" s="642"/>
      <c r="H53" s="642"/>
      <c r="I53" s="642"/>
      <c r="J53" s="642"/>
      <c r="K53" s="642"/>
      <c r="L53" s="642"/>
      <c r="M53" s="642"/>
      <c r="N53" s="642"/>
      <c r="O53" s="642"/>
      <c r="P53" s="642"/>
      <c r="Q53" s="642"/>
      <c r="R53" s="642"/>
      <c r="S53" s="642"/>
      <c r="T53" s="642"/>
      <c r="U53" s="642"/>
      <c r="V53" s="642"/>
      <c r="W53" s="642"/>
      <c r="X53" s="642"/>
    </row>
    <row r="55" spans="1:24">
      <c r="A55" t="s">
        <v>93</v>
      </c>
    </row>
    <row r="57" spans="1:24">
      <c r="A57" s="642" t="s">
        <v>83</v>
      </c>
      <c r="B57" s="642"/>
      <c r="C57" s="642" t="s">
        <v>94</v>
      </c>
      <c r="D57" s="642"/>
      <c r="E57" s="642"/>
      <c r="F57" s="642"/>
      <c r="G57" s="642"/>
      <c r="H57" s="643" t="s">
        <v>92</v>
      </c>
      <c r="I57" s="643"/>
    </row>
    <row r="58" spans="1:24">
      <c r="A58" s="642"/>
      <c r="B58" s="642"/>
      <c r="C58" s="642"/>
      <c r="D58" s="642"/>
      <c r="E58" s="642"/>
      <c r="F58" s="642"/>
      <c r="G58" s="642"/>
      <c r="H58" s="643"/>
      <c r="I58" s="643"/>
    </row>
    <row r="59" spans="1:24">
      <c r="A59" s="642"/>
      <c r="B59" s="642"/>
      <c r="C59" s="642"/>
      <c r="D59" s="642"/>
      <c r="E59" s="642"/>
      <c r="F59" s="642"/>
      <c r="G59" s="642"/>
      <c r="H59" s="642"/>
      <c r="I59" s="642"/>
    </row>
    <row r="60" spans="1:24">
      <c r="A60" s="642"/>
      <c r="B60" s="642"/>
      <c r="C60" s="642"/>
      <c r="D60" s="642"/>
      <c r="E60" s="642"/>
      <c r="F60" s="642"/>
      <c r="G60" s="642"/>
      <c r="H60" s="642"/>
      <c r="I60" s="642"/>
    </row>
    <row r="61" spans="1:24">
      <c r="A61" s="642"/>
      <c r="B61" s="642"/>
      <c r="C61" s="642"/>
      <c r="D61" s="642"/>
      <c r="E61" s="642"/>
      <c r="F61" s="642"/>
      <c r="G61" s="642"/>
      <c r="H61" s="642"/>
      <c r="I61" s="642"/>
    </row>
  </sheetData>
  <mergeCells count="298">
    <mergeCell ref="A60:B60"/>
    <mergeCell ref="C60:G60"/>
    <mergeCell ref="H60:I60"/>
    <mergeCell ref="A61:B61"/>
    <mergeCell ref="C61:G61"/>
    <mergeCell ref="H61:I61"/>
    <mergeCell ref="A57:B58"/>
    <mergeCell ref="C57:G58"/>
    <mergeCell ref="H57:I58"/>
    <mergeCell ref="A59:B59"/>
    <mergeCell ref="C59:G59"/>
    <mergeCell ref="H59:I59"/>
    <mergeCell ref="M52:N53"/>
    <mergeCell ref="O52:P53"/>
    <mergeCell ref="Q52:R53"/>
    <mergeCell ref="S52:T53"/>
    <mergeCell ref="U52:V53"/>
    <mergeCell ref="W52:X53"/>
    <mergeCell ref="O50:P51"/>
    <mergeCell ref="Q50:R51"/>
    <mergeCell ref="S50:T51"/>
    <mergeCell ref="U50:V51"/>
    <mergeCell ref="W50:X51"/>
    <mergeCell ref="M50:N51"/>
    <mergeCell ref="A52:B53"/>
    <mergeCell ref="C52:F53"/>
    <mergeCell ref="G52:H53"/>
    <mergeCell ref="I52:J53"/>
    <mergeCell ref="K52:L53"/>
    <mergeCell ref="A50:B51"/>
    <mergeCell ref="C50:F51"/>
    <mergeCell ref="G50:H51"/>
    <mergeCell ref="I50:J51"/>
    <mergeCell ref="K50:L51"/>
    <mergeCell ref="M48:N49"/>
    <mergeCell ref="O48:P49"/>
    <mergeCell ref="Q48:R49"/>
    <mergeCell ref="S48:T49"/>
    <mergeCell ref="U48:V49"/>
    <mergeCell ref="W48:X49"/>
    <mergeCell ref="O46:P47"/>
    <mergeCell ref="Q46:R47"/>
    <mergeCell ref="S46:T47"/>
    <mergeCell ref="U46:V47"/>
    <mergeCell ref="W46:X47"/>
    <mergeCell ref="M46:N47"/>
    <mergeCell ref="A48:B49"/>
    <mergeCell ref="C48:F49"/>
    <mergeCell ref="G48:H49"/>
    <mergeCell ref="I48:J49"/>
    <mergeCell ref="K48:L49"/>
    <mergeCell ref="A46:B47"/>
    <mergeCell ref="C46:F47"/>
    <mergeCell ref="G46:H47"/>
    <mergeCell ref="I46:J47"/>
    <mergeCell ref="K46:L47"/>
    <mergeCell ref="M44:N45"/>
    <mergeCell ref="O44:P45"/>
    <mergeCell ref="Q44:R45"/>
    <mergeCell ref="S44:T45"/>
    <mergeCell ref="U44:V45"/>
    <mergeCell ref="W44:X45"/>
    <mergeCell ref="O42:P43"/>
    <mergeCell ref="Q42:R43"/>
    <mergeCell ref="S42:T43"/>
    <mergeCell ref="U42:V43"/>
    <mergeCell ref="W42:X43"/>
    <mergeCell ref="M42:N43"/>
    <mergeCell ref="A44:B45"/>
    <mergeCell ref="C44:F45"/>
    <mergeCell ref="G44:H45"/>
    <mergeCell ref="I44:J45"/>
    <mergeCell ref="K44:L45"/>
    <mergeCell ref="A42:B43"/>
    <mergeCell ref="C42:F43"/>
    <mergeCell ref="G42:H43"/>
    <mergeCell ref="I42:J43"/>
    <mergeCell ref="K42:L43"/>
    <mergeCell ref="M40:N41"/>
    <mergeCell ref="O40:P41"/>
    <mergeCell ref="Q40:R41"/>
    <mergeCell ref="S40:T41"/>
    <mergeCell ref="U40:V41"/>
    <mergeCell ref="W40:X41"/>
    <mergeCell ref="O38:P39"/>
    <mergeCell ref="Q38:R39"/>
    <mergeCell ref="S38:T39"/>
    <mergeCell ref="U38:V39"/>
    <mergeCell ref="W38:X39"/>
    <mergeCell ref="M38:N39"/>
    <mergeCell ref="A40:B41"/>
    <mergeCell ref="C40:F41"/>
    <mergeCell ref="G40:H41"/>
    <mergeCell ref="I40:J41"/>
    <mergeCell ref="K40:L41"/>
    <mergeCell ref="A38:B39"/>
    <mergeCell ref="C38:F39"/>
    <mergeCell ref="G38:H39"/>
    <mergeCell ref="I38:J39"/>
    <mergeCell ref="K38:L39"/>
    <mergeCell ref="M36:N37"/>
    <mergeCell ref="O36:P37"/>
    <mergeCell ref="Q36:R37"/>
    <mergeCell ref="S36:T37"/>
    <mergeCell ref="U36:V37"/>
    <mergeCell ref="W36:X37"/>
    <mergeCell ref="O34:P35"/>
    <mergeCell ref="Q34:R35"/>
    <mergeCell ref="S34:T35"/>
    <mergeCell ref="U34:V35"/>
    <mergeCell ref="W34:X35"/>
    <mergeCell ref="M34:N35"/>
    <mergeCell ref="A36:B37"/>
    <mergeCell ref="C36:F37"/>
    <mergeCell ref="G36:H37"/>
    <mergeCell ref="I36:J37"/>
    <mergeCell ref="K36:L37"/>
    <mergeCell ref="A34:B35"/>
    <mergeCell ref="C34:F35"/>
    <mergeCell ref="G34:H35"/>
    <mergeCell ref="I34:J35"/>
    <mergeCell ref="K34:L35"/>
    <mergeCell ref="M32:N33"/>
    <mergeCell ref="O32:P33"/>
    <mergeCell ref="Q32:R33"/>
    <mergeCell ref="S32:T33"/>
    <mergeCell ref="U32:V33"/>
    <mergeCell ref="W32:X33"/>
    <mergeCell ref="O30:P31"/>
    <mergeCell ref="Q30:R31"/>
    <mergeCell ref="S30:T31"/>
    <mergeCell ref="U30:V31"/>
    <mergeCell ref="W30:X31"/>
    <mergeCell ref="M30:N31"/>
    <mergeCell ref="A32:B33"/>
    <mergeCell ref="C32:F33"/>
    <mergeCell ref="G32:H33"/>
    <mergeCell ref="I32:J33"/>
    <mergeCell ref="K32:L33"/>
    <mergeCell ref="A30:B31"/>
    <mergeCell ref="C30:F31"/>
    <mergeCell ref="G30:H31"/>
    <mergeCell ref="I30:J31"/>
    <mergeCell ref="K30:L31"/>
    <mergeCell ref="M28:N29"/>
    <mergeCell ref="O28:P29"/>
    <mergeCell ref="Q28:R29"/>
    <mergeCell ref="S28:T29"/>
    <mergeCell ref="U28:V29"/>
    <mergeCell ref="W28:X29"/>
    <mergeCell ref="O26:P27"/>
    <mergeCell ref="Q26:R27"/>
    <mergeCell ref="S26:T27"/>
    <mergeCell ref="U26:V27"/>
    <mergeCell ref="W26:X27"/>
    <mergeCell ref="M26:N27"/>
    <mergeCell ref="A28:B29"/>
    <mergeCell ref="C28:F29"/>
    <mergeCell ref="G28:H29"/>
    <mergeCell ref="I28:J29"/>
    <mergeCell ref="K28:L29"/>
    <mergeCell ref="A26:B27"/>
    <mergeCell ref="C26:F27"/>
    <mergeCell ref="G26:H27"/>
    <mergeCell ref="I26:J27"/>
    <mergeCell ref="K26:L27"/>
    <mergeCell ref="M24:N25"/>
    <mergeCell ref="O24:P25"/>
    <mergeCell ref="Q24:R25"/>
    <mergeCell ref="S24:T25"/>
    <mergeCell ref="U24:V25"/>
    <mergeCell ref="W24:X25"/>
    <mergeCell ref="O22:P23"/>
    <mergeCell ref="Q22:R23"/>
    <mergeCell ref="S22:T23"/>
    <mergeCell ref="U22:V23"/>
    <mergeCell ref="W22:X23"/>
    <mergeCell ref="M22:N23"/>
    <mergeCell ref="A24:B25"/>
    <mergeCell ref="C24:F25"/>
    <mergeCell ref="G24:H25"/>
    <mergeCell ref="I24:J25"/>
    <mergeCell ref="K24:L25"/>
    <mergeCell ref="A22:B23"/>
    <mergeCell ref="C22:F23"/>
    <mergeCell ref="G22:H23"/>
    <mergeCell ref="I22:J23"/>
    <mergeCell ref="K22:L23"/>
    <mergeCell ref="M20:N21"/>
    <mergeCell ref="O20:P21"/>
    <mergeCell ref="Q20:R21"/>
    <mergeCell ref="S20:T21"/>
    <mergeCell ref="U20:V21"/>
    <mergeCell ref="W20:X21"/>
    <mergeCell ref="O18:P19"/>
    <mergeCell ref="Q18:R19"/>
    <mergeCell ref="S18:T19"/>
    <mergeCell ref="U18:V19"/>
    <mergeCell ref="W18:X19"/>
    <mergeCell ref="M18:N19"/>
    <mergeCell ref="A20:B21"/>
    <mergeCell ref="C20:F21"/>
    <mergeCell ref="G20:H21"/>
    <mergeCell ref="I20:J21"/>
    <mergeCell ref="K20:L21"/>
    <mergeCell ref="A18:B19"/>
    <mergeCell ref="C18:F19"/>
    <mergeCell ref="G18:H19"/>
    <mergeCell ref="I18:J19"/>
    <mergeCell ref="K18:L19"/>
    <mergeCell ref="M16:N17"/>
    <mergeCell ref="O16:P17"/>
    <mergeCell ref="Q16:R17"/>
    <mergeCell ref="S16:T17"/>
    <mergeCell ref="U16:V17"/>
    <mergeCell ref="W16:X17"/>
    <mergeCell ref="O14:P15"/>
    <mergeCell ref="Q14:R15"/>
    <mergeCell ref="S14:T15"/>
    <mergeCell ref="U14:V15"/>
    <mergeCell ref="W14:X15"/>
    <mergeCell ref="M14:N15"/>
    <mergeCell ref="A16:B17"/>
    <mergeCell ref="C16:F17"/>
    <mergeCell ref="G16:H17"/>
    <mergeCell ref="I16:J17"/>
    <mergeCell ref="K16:L17"/>
    <mergeCell ref="A14:B15"/>
    <mergeCell ref="C14:F15"/>
    <mergeCell ref="G14:H15"/>
    <mergeCell ref="I14:J15"/>
    <mergeCell ref="K14:L15"/>
    <mergeCell ref="Q12:R13"/>
    <mergeCell ref="S12:T13"/>
    <mergeCell ref="U12:V13"/>
    <mergeCell ref="W12:X13"/>
    <mergeCell ref="O10:P11"/>
    <mergeCell ref="Q10:R11"/>
    <mergeCell ref="S10:T11"/>
    <mergeCell ref="U10:V11"/>
    <mergeCell ref="W10:X11"/>
    <mergeCell ref="Q8:R9"/>
    <mergeCell ref="S8:T9"/>
    <mergeCell ref="U8:V9"/>
    <mergeCell ref="W8:X9"/>
    <mergeCell ref="A10:B11"/>
    <mergeCell ref="C10:F11"/>
    <mergeCell ref="G10:H11"/>
    <mergeCell ref="I10:J11"/>
    <mergeCell ref="K10:L11"/>
    <mergeCell ref="M10:N11"/>
    <mergeCell ref="A8:B9"/>
    <mergeCell ref="C8:F9"/>
    <mergeCell ref="G8:H9"/>
    <mergeCell ref="I8:J9"/>
    <mergeCell ref="K8:L9"/>
    <mergeCell ref="M8:N9"/>
    <mergeCell ref="O8:P9"/>
    <mergeCell ref="W6:X7"/>
    <mergeCell ref="M1:N3"/>
    <mergeCell ref="O1:P3"/>
    <mergeCell ref="Q1:R3"/>
    <mergeCell ref="S1:T3"/>
    <mergeCell ref="U1:V3"/>
    <mergeCell ref="W1:X3"/>
    <mergeCell ref="A12:B13"/>
    <mergeCell ref="C12:F13"/>
    <mergeCell ref="G12:H13"/>
    <mergeCell ref="I12:J13"/>
    <mergeCell ref="K12:L13"/>
    <mergeCell ref="M12:N13"/>
    <mergeCell ref="O12:P13"/>
    <mergeCell ref="W4:X5"/>
    <mergeCell ref="C4:F5"/>
    <mergeCell ref="A6:B7"/>
    <mergeCell ref="C6:F7"/>
    <mergeCell ref="G6:H7"/>
    <mergeCell ref="I6:J7"/>
    <mergeCell ref="K6:L7"/>
    <mergeCell ref="M6:N7"/>
    <mergeCell ref="O6:P7"/>
    <mergeCell ref="Q6:R7"/>
    <mergeCell ref="A1:B3"/>
    <mergeCell ref="C1:F3"/>
    <mergeCell ref="G1:H3"/>
    <mergeCell ref="I1:J3"/>
    <mergeCell ref="K1:L3"/>
    <mergeCell ref="G4:H5"/>
    <mergeCell ref="I4:J5"/>
    <mergeCell ref="S6:T7"/>
    <mergeCell ref="U6:V7"/>
    <mergeCell ref="K4:L5"/>
    <mergeCell ref="M4:N5"/>
    <mergeCell ref="O4:P5"/>
    <mergeCell ref="Q4:R5"/>
    <mergeCell ref="S4:T5"/>
    <mergeCell ref="U4:V5"/>
    <mergeCell ref="A4:B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4.4"/>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4.4"/>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4.4"/>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4.4"/>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Monitoreo_Seguimento_Evaluación</vt:lpstr>
      <vt:lpstr>PINAR</vt:lpstr>
      <vt:lpstr>PLAN-ADQUISICIONES</vt:lpstr>
      <vt:lpstr>PLAN-VACANTES</vt:lpstr>
      <vt:lpstr>PREVISION-RECURSOS-HUMANOS</vt:lpstr>
      <vt:lpstr>ESTRATEGICO-TH</vt:lpstr>
      <vt:lpstr>INS-CAPACITACIONES</vt:lpstr>
      <vt:lpstr>INCENTIVOS-INSTITUCIONALES</vt:lpstr>
      <vt:lpstr>SG-SST</vt:lpstr>
      <vt:lpstr>ANTICORRUPCION</vt:lpstr>
      <vt:lpstr>PETI</vt:lpstr>
      <vt:lpstr>TRATAMIENTO-PRIVACIDAD-INFORMAC</vt:lpstr>
      <vt:lpstr>SEGURIDAD INFORMACION</vt:lpstr>
      <vt:lpstr>Monitoreo_Seguimento_Evaluación!Área_de_impresión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dc:creator>
  <cp:lastModifiedBy>GJ OMAÑA</cp:lastModifiedBy>
  <cp:lastPrinted>2017-09-03T02:10:22Z</cp:lastPrinted>
  <dcterms:created xsi:type="dcterms:W3CDTF">2017-01-17T16:11:32Z</dcterms:created>
  <dcterms:modified xsi:type="dcterms:W3CDTF">2021-04-30T19:32:51Z</dcterms:modified>
</cp:coreProperties>
</file>