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D:\GERARDO OMAÑA\RESPALDO GJ\VIGENCIA 2022\PLAN DE ACCION INSTITUCIONAL 2022\TERCER TRIMESTRE\"/>
    </mc:Choice>
  </mc:AlternateContent>
  <xr:revisionPtr revIDLastSave="0" documentId="13_ncr:1_{A96BD196-2E68-4439-B14E-586CD7C1D70F}" xr6:coauthVersionLast="47" xr6:coauthVersionMax="47" xr10:uidLastSave="{00000000-0000-0000-0000-000000000000}"/>
  <bookViews>
    <workbookView xWindow="-108" yWindow="-108" windowWidth="23256" windowHeight="12576" xr2:uid="{00000000-000D-0000-FFFF-FFFF00000000}"/>
  </bookViews>
  <sheets>
    <sheet name="Monitoreo_Seguimento_Evaluación" sheetId="3" r:id="rId1"/>
    <sheet name="PINAR" sheetId="4" state="hidden" r:id="rId2"/>
    <sheet name="PLAN-ADQUISICIONES" sheetId="5" state="hidden" r:id="rId3"/>
    <sheet name="PLAN-VACANTES" sheetId="6" state="hidden" r:id="rId4"/>
    <sheet name="PREVISION-RECURSOS-HUMANOS" sheetId="7" state="hidden" r:id="rId5"/>
    <sheet name="ESTRATEGICO-TH" sheetId="8" state="hidden" r:id="rId6"/>
    <sheet name="INS-CAPACITACIONES" sheetId="9" state="hidden" r:id="rId7"/>
    <sheet name="INCENTIVOS-INSTITUCIONALES" sheetId="10" state="hidden" r:id="rId8"/>
    <sheet name="SG-SST" sheetId="11" state="hidden" r:id="rId9"/>
    <sheet name="ANTICORRUPCION" sheetId="12" state="hidden" r:id="rId10"/>
    <sheet name="PETI" sheetId="13" state="hidden" r:id="rId11"/>
    <sheet name="TRATAMIENTO-PRIVACIDAD-INFORMAC" sheetId="14" state="hidden" r:id="rId12"/>
    <sheet name="SEGURIDAD INFORMACION" sheetId="15" state="hidden" r:id="rId13"/>
  </sheets>
  <externalReferences>
    <externalReference r:id="rId14"/>
  </externalReferences>
  <definedNames>
    <definedName name="_xlnm.Print_Area" localSheetId="0">Monitoreo_Seguimento_Evaluación!$B$1:$AA$9</definedName>
    <definedName name="departamentos">[1]TABLA!$D$2:$D$36</definedName>
    <definedName name="nivel">[1]TABLA!$C$2:$C$3</definedName>
    <definedName name="orden">[1]TABLA!$A$3:$A$4</definedName>
    <definedName name="sector">[1]TABLA!$B$2:$B$26</definedName>
    <definedName name="vigencias">[1]TABLA!$E$2:$E$7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113" i="3" l="1"/>
  <c r="Y113" i="3"/>
  <c r="V113" i="3"/>
  <c r="T113" i="3"/>
  <c r="Q113" i="3"/>
  <c r="O113" i="3"/>
  <c r="L113" i="3"/>
  <c r="J113" i="3"/>
  <c r="AA112" i="3"/>
  <c r="Y112" i="3"/>
  <c r="V112" i="3"/>
  <c r="T112" i="3"/>
  <c r="Q112" i="3"/>
  <c r="O112" i="3"/>
  <c r="L112" i="3"/>
  <c r="J112" i="3"/>
  <c r="AA111" i="3"/>
  <c r="Y111" i="3"/>
  <c r="V111" i="3"/>
  <c r="T111" i="3"/>
  <c r="Q111" i="3"/>
  <c r="O111" i="3"/>
  <c r="L111" i="3"/>
  <c r="J111" i="3"/>
  <c r="AA110" i="3"/>
  <c r="Y110" i="3"/>
  <c r="V110" i="3"/>
  <c r="T110" i="3"/>
  <c r="Q110" i="3"/>
  <c r="O110" i="3"/>
  <c r="L110" i="3"/>
  <c r="J110" i="3"/>
  <c r="AA109" i="3"/>
  <c r="Y109" i="3"/>
  <c r="V109" i="3"/>
  <c r="T109" i="3"/>
  <c r="Q109" i="3"/>
  <c r="O109" i="3"/>
  <c r="L109" i="3"/>
  <c r="J109" i="3"/>
  <c r="AA108" i="3"/>
  <c r="Y108" i="3"/>
  <c r="V108" i="3"/>
  <c r="T108" i="3"/>
  <c r="Q108" i="3"/>
  <c r="O108" i="3"/>
  <c r="L108" i="3"/>
  <c r="J108" i="3"/>
  <c r="AA107" i="3"/>
  <c r="Y107" i="3"/>
  <c r="V107" i="3"/>
  <c r="T107" i="3"/>
  <c r="Q107" i="3"/>
  <c r="O107" i="3"/>
  <c r="L107" i="3"/>
  <c r="J107" i="3"/>
  <c r="AA106" i="3"/>
  <c r="Y106" i="3"/>
  <c r="V106" i="3"/>
  <c r="T106" i="3"/>
  <c r="Q106" i="3"/>
  <c r="O106" i="3"/>
  <c r="L106" i="3"/>
  <c r="J106" i="3"/>
  <c r="AA105" i="3"/>
  <c r="Y105" i="3"/>
  <c r="V105" i="3"/>
  <c r="T105" i="3"/>
  <c r="Q105" i="3"/>
  <c r="O105" i="3"/>
  <c r="L105" i="3"/>
  <c r="J105" i="3"/>
  <c r="AA104" i="3"/>
  <c r="Y104" i="3"/>
  <c r="V104" i="3"/>
  <c r="T104" i="3"/>
  <c r="Q104" i="3"/>
  <c r="O104" i="3"/>
  <c r="L104" i="3"/>
  <c r="J104" i="3"/>
  <c r="AA103" i="3"/>
  <c r="Y103" i="3"/>
  <c r="V103" i="3"/>
  <c r="T103" i="3"/>
  <c r="Q103" i="3"/>
  <c r="O103" i="3"/>
  <c r="L103" i="3"/>
  <c r="J103" i="3"/>
  <c r="AA102" i="3"/>
  <c r="Y102" i="3"/>
  <c r="V102" i="3"/>
  <c r="T102" i="3"/>
  <c r="Q102" i="3"/>
  <c r="O102" i="3"/>
  <c r="L102" i="3"/>
  <c r="J102" i="3"/>
  <c r="V101" i="3"/>
  <c r="AA100" i="3"/>
  <c r="Y100" i="3"/>
  <c r="V100" i="3"/>
  <c r="T100" i="3"/>
  <c r="Q100" i="3"/>
  <c r="O100" i="3"/>
  <c r="L100" i="3"/>
  <c r="J100" i="3"/>
  <c r="AA51" i="3" l="1"/>
  <c r="V51" i="3"/>
  <c r="T51" i="3"/>
  <c r="Q51" i="3"/>
  <c r="O51" i="3"/>
  <c r="L51" i="3"/>
  <c r="J51" i="3"/>
  <c r="AA50" i="3"/>
  <c r="Y50" i="3"/>
  <c r="V50" i="3"/>
  <c r="T50" i="3"/>
  <c r="Q50" i="3"/>
  <c r="O50" i="3"/>
  <c r="L50" i="3"/>
  <c r="J50" i="3"/>
  <c r="AA49" i="3"/>
  <c r="Y49" i="3"/>
  <c r="V49" i="3"/>
  <c r="T49" i="3"/>
  <c r="Q49" i="3"/>
  <c r="O49" i="3"/>
  <c r="L49" i="3"/>
  <c r="J49" i="3"/>
  <c r="AA48" i="3"/>
  <c r="Y48" i="3"/>
  <c r="V48" i="3"/>
  <c r="T48" i="3"/>
  <c r="Q48" i="3"/>
  <c r="O48" i="3"/>
  <c r="L48" i="3"/>
  <c r="J48" i="3"/>
  <c r="AA47" i="3"/>
  <c r="Y47" i="3"/>
  <c r="V47" i="3"/>
  <c r="T47" i="3"/>
  <c r="Q47" i="3"/>
  <c r="O47" i="3"/>
  <c r="L47" i="3"/>
  <c r="J47" i="3"/>
  <c r="AA46" i="3"/>
  <c r="Y46" i="3"/>
  <c r="V46" i="3"/>
  <c r="T46" i="3"/>
  <c r="Q46" i="3"/>
  <c r="O46" i="3"/>
  <c r="L46" i="3"/>
  <c r="J46" i="3"/>
  <c r="AA45" i="3"/>
  <c r="Y45" i="3"/>
  <c r="V45" i="3"/>
  <c r="T45" i="3"/>
  <c r="Q45" i="3"/>
  <c r="O45" i="3"/>
  <c r="L45" i="3"/>
  <c r="J45" i="3"/>
  <c r="AA132" i="3" l="1"/>
  <c r="Y132" i="3"/>
  <c r="V132" i="3"/>
  <c r="T132" i="3"/>
  <c r="Q132" i="3"/>
  <c r="O132" i="3"/>
  <c r="L132" i="3"/>
  <c r="J132" i="3"/>
  <c r="AA131" i="3"/>
  <c r="V131" i="3"/>
  <c r="T131" i="3"/>
  <c r="Q131" i="3"/>
  <c r="O131" i="3"/>
  <c r="L131" i="3"/>
  <c r="J131" i="3"/>
  <c r="AA130" i="3"/>
  <c r="Y130" i="3"/>
  <c r="V130" i="3"/>
  <c r="T130" i="3"/>
  <c r="Q130" i="3"/>
  <c r="O130" i="3"/>
  <c r="L130" i="3"/>
  <c r="J130" i="3"/>
  <c r="AA129" i="3"/>
  <c r="Y129" i="3"/>
  <c r="V129" i="3"/>
  <c r="T129" i="3"/>
  <c r="Q129" i="3"/>
  <c r="O129" i="3"/>
  <c r="L129" i="3"/>
  <c r="J129" i="3"/>
  <c r="AA128" i="3"/>
  <c r="Y128" i="3"/>
  <c r="V128" i="3"/>
  <c r="T128" i="3"/>
  <c r="Q128" i="3"/>
  <c r="O128" i="3"/>
  <c r="L128" i="3"/>
  <c r="J128" i="3"/>
  <c r="AA127" i="3"/>
  <c r="Y127" i="3"/>
  <c r="V127" i="3"/>
  <c r="T127" i="3"/>
  <c r="Q127" i="3"/>
  <c r="O127" i="3"/>
  <c r="L127" i="3"/>
  <c r="J127" i="3"/>
  <c r="AA126" i="3"/>
  <c r="Y126" i="3"/>
  <c r="V126" i="3"/>
  <c r="T126" i="3"/>
  <c r="Q126" i="3"/>
  <c r="O126" i="3"/>
  <c r="L126" i="3"/>
  <c r="J126" i="3"/>
  <c r="AA125" i="3"/>
  <c r="Y125" i="3"/>
  <c r="V125" i="3"/>
  <c r="T125" i="3"/>
  <c r="Q125" i="3"/>
  <c r="O125" i="3"/>
  <c r="L125" i="3"/>
  <c r="J125" i="3"/>
  <c r="AA124" i="3"/>
  <c r="Y124" i="3"/>
  <c r="V124" i="3"/>
  <c r="T124" i="3"/>
  <c r="Q124" i="3"/>
  <c r="O124" i="3"/>
  <c r="L124" i="3"/>
  <c r="J124" i="3"/>
  <c r="AA123" i="3"/>
  <c r="Y123" i="3"/>
  <c r="V123" i="3"/>
  <c r="T123" i="3"/>
  <c r="Q123" i="3"/>
  <c r="O123" i="3"/>
  <c r="L123" i="3"/>
  <c r="J123" i="3"/>
  <c r="AA122" i="3"/>
  <c r="Y122" i="3"/>
  <c r="V122" i="3"/>
  <c r="T122" i="3"/>
  <c r="Q122" i="3"/>
  <c r="O122" i="3"/>
  <c r="L122" i="3"/>
  <c r="J122" i="3"/>
  <c r="AA121" i="3"/>
  <c r="Y121" i="3"/>
  <c r="V121" i="3"/>
  <c r="T121" i="3"/>
  <c r="Q121" i="3"/>
  <c r="O121" i="3"/>
  <c r="L121" i="3"/>
  <c r="J121" i="3"/>
  <c r="AA120" i="3"/>
  <c r="Y120" i="3"/>
  <c r="V120" i="3"/>
  <c r="T120" i="3"/>
  <c r="Q120" i="3"/>
  <c r="O120" i="3"/>
  <c r="L120" i="3"/>
  <c r="J120" i="3"/>
  <c r="AA119" i="3"/>
  <c r="Y119" i="3"/>
  <c r="V119" i="3"/>
  <c r="T119" i="3"/>
  <c r="Q119" i="3"/>
  <c r="O119" i="3"/>
  <c r="L119" i="3"/>
  <c r="J119" i="3"/>
  <c r="AA118" i="3"/>
  <c r="Y118" i="3"/>
  <c r="V118" i="3"/>
  <c r="T118" i="3"/>
  <c r="Q118" i="3"/>
  <c r="O118" i="3"/>
  <c r="L118" i="3"/>
  <c r="J118" i="3"/>
  <c r="AA117" i="3"/>
  <c r="Y117" i="3"/>
  <c r="V117" i="3"/>
  <c r="T117" i="3"/>
  <c r="Q117" i="3"/>
  <c r="O117" i="3"/>
  <c r="L117" i="3"/>
  <c r="J117" i="3"/>
  <c r="AA116" i="3"/>
  <c r="Y116" i="3"/>
  <c r="V116" i="3"/>
  <c r="T116" i="3"/>
  <c r="Q116" i="3"/>
  <c r="O116" i="3"/>
  <c r="L116" i="3"/>
  <c r="J116" i="3"/>
  <c r="AA115" i="3"/>
  <c r="Y115" i="3"/>
  <c r="V115" i="3"/>
  <c r="T115" i="3"/>
  <c r="Q115" i="3"/>
  <c r="O115" i="3"/>
  <c r="L115" i="3"/>
  <c r="J115" i="3"/>
  <c r="AA114" i="3"/>
  <c r="Y114" i="3"/>
  <c r="V114" i="3"/>
  <c r="T114" i="3"/>
  <c r="O114" i="3"/>
  <c r="L114" i="3"/>
  <c r="J114" i="3"/>
  <c r="V158" i="3"/>
  <c r="T158" i="3"/>
  <c r="Q158" i="3"/>
  <c r="O158" i="3"/>
  <c r="J158" i="3"/>
  <c r="V157" i="3"/>
  <c r="T157" i="3"/>
  <c r="Q157" i="3"/>
  <c r="O157" i="3"/>
  <c r="J157" i="3"/>
  <c r="V156" i="3"/>
  <c r="T156" i="3"/>
  <c r="Q156" i="3"/>
  <c r="O156" i="3"/>
  <c r="J156" i="3"/>
  <c r="V155" i="3"/>
  <c r="T155" i="3"/>
  <c r="Q155" i="3"/>
  <c r="O155" i="3"/>
  <c r="J155" i="3"/>
  <c r="V154" i="3"/>
  <c r="T154" i="3"/>
  <c r="Q154" i="3"/>
  <c r="O154" i="3"/>
  <c r="J154" i="3"/>
  <c r="V153" i="3"/>
  <c r="T153" i="3"/>
  <c r="Q153" i="3"/>
  <c r="O153" i="3"/>
  <c r="J153" i="3"/>
  <c r="V152" i="3"/>
  <c r="T152" i="3"/>
  <c r="Q152" i="3"/>
  <c r="O152" i="3"/>
  <c r="J152" i="3"/>
  <c r="V151" i="3"/>
  <c r="T151" i="3"/>
  <c r="Q151" i="3"/>
  <c r="O151" i="3"/>
  <c r="J151" i="3"/>
  <c r="V150" i="3"/>
  <c r="T150" i="3"/>
  <c r="Q150" i="3"/>
  <c r="O150" i="3"/>
  <c r="J150" i="3"/>
  <c r="V149" i="3"/>
  <c r="T149" i="3"/>
  <c r="Q149" i="3"/>
  <c r="O149" i="3"/>
  <c r="J149" i="3"/>
  <c r="V148" i="3"/>
  <c r="T148" i="3"/>
  <c r="Q148" i="3"/>
  <c r="O148" i="3"/>
  <c r="J148" i="3"/>
  <c r="V147" i="3"/>
  <c r="T147" i="3"/>
  <c r="Q147" i="3"/>
  <c r="O147" i="3"/>
  <c r="J147" i="3"/>
  <c r="V146" i="3"/>
  <c r="T146" i="3"/>
  <c r="Q146" i="3"/>
  <c r="O146" i="3"/>
  <c r="J146" i="3"/>
  <c r="Y98" i="3" l="1"/>
  <c r="T98" i="3"/>
  <c r="O98" i="3"/>
  <c r="J98" i="3"/>
  <c r="L98" i="3" s="1"/>
  <c r="Y96" i="3"/>
  <c r="T96" i="3"/>
  <c r="O96" i="3"/>
  <c r="J96" i="3"/>
  <c r="L96" i="3" s="1"/>
  <c r="Y95" i="3"/>
  <c r="T95" i="3"/>
  <c r="Q95" i="3"/>
  <c r="V95" i="3" s="1"/>
  <c r="AA95" i="3" s="1"/>
  <c r="O95" i="3"/>
  <c r="L95" i="3"/>
  <c r="J95" i="3"/>
  <c r="Y94" i="3"/>
  <c r="T94" i="3"/>
  <c r="Q94" i="3"/>
  <c r="V94" i="3" s="1"/>
  <c r="AA94" i="3" s="1"/>
  <c r="O94" i="3"/>
  <c r="L94" i="3"/>
  <c r="J94" i="3"/>
  <c r="Y93" i="3"/>
  <c r="T93" i="3"/>
  <c r="Q93" i="3"/>
  <c r="V93" i="3" s="1"/>
  <c r="AA93" i="3" s="1"/>
  <c r="O93" i="3"/>
  <c r="L93" i="3"/>
  <c r="J93" i="3"/>
  <c r="Y91" i="3"/>
  <c r="T91" i="3"/>
  <c r="O91" i="3"/>
  <c r="L91" i="3"/>
  <c r="Q91" i="3" s="1"/>
  <c r="V91" i="3" s="1"/>
  <c r="AA91" i="3" s="1"/>
  <c r="J91" i="3"/>
  <c r="Y88" i="3"/>
  <c r="T88" i="3"/>
  <c r="Q88" i="3"/>
  <c r="V88" i="3" s="1"/>
  <c r="AA88" i="3" s="1"/>
  <c r="O88" i="3"/>
  <c r="L88" i="3"/>
  <c r="J88" i="3"/>
  <c r="Y84" i="3"/>
  <c r="T84" i="3"/>
  <c r="Q84" i="3"/>
  <c r="V84" i="3" s="1"/>
  <c r="AA84" i="3" s="1"/>
  <c r="O84" i="3"/>
  <c r="L84" i="3"/>
  <c r="J84" i="3"/>
  <c r="Y83" i="3"/>
  <c r="T83" i="3"/>
  <c r="Q83" i="3"/>
  <c r="V83" i="3" s="1"/>
  <c r="AA83" i="3" s="1"/>
  <c r="O83" i="3"/>
  <c r="L83" i="3"/>
  <c r="J83" i="3"/>
  <c r="Y79" i="3"/>
  <c r="T79" i="3"/>
  <c r="Q79" i="3"/>
  <c r="V79" i="3" s="1"/>
  <c r="AA79" i="3" s="1"/>
  <c r="O79" i="3"/>
  <c r="L79" i="3"/>
  <c r="J79" i="3"/>
  <c r="Y78" i="3"/>
  <c r="T78" i="3"/>
  <c r="O78" i="3"/>
  <c r="L78" i="3"/>
  <c r="Q78" i="3" s="1"/>
  <c r="V78" i="3" s="1"/>
  <c r="AA78" i="3" s="1"/>
  <c r="J78" i="3"/>
  <c r="Y76" i="3"/>
  <c r="T76" i="3"/>
  <c r="O76" i="3"/>
  <c r="L76" i="3"/>
  <c r="Q76" i="3" s="1"/>
  <c r="V76" i="3" s="1"/>
  <c r="AA76" i="3" s="1"/>
  <c r="J76" i="3"/>
  <c r="Y75" i="3"/>
  <c r="T75" i="3"/>
  <c r="O75" i="3"/>
  <c r="L75" i="3"/>
  <c r="Q75" i="3" s="1"/>
  <c r="V75" i="3" s="1"/>
  <c r="AA75" i="3" s="1"/>
  <c r="J75" i="3"/>
  <c r="Y74" i="3"/>
  <c r="T74" i="3"/>
  <c r="O74" i="3"/>
  <c r="L74" i="3"/>
  <c r="Q74" i="3" s="1"/>
  <c r="V74" i="3" s="1"/>
  <c r="AA74" i="3" s="1"/>
  <c r="J74" i="3"/>
  <c r="Y73" i="3"/>
  <c r="T73" i="3"/>
  <c r="O73" i="3"/>
  <c r="L73" i="3"/>
  <c r="Q73" i="3" s="1"/>
  <c r="V73" i="3" s="1"/>
  <c r="AA73" i="3" s="1"/>
  <c r="J73" i="3"/>
  <c r="AA72" i="3"/>
  <c r="Y72" i="3"/>
  <c r="T72" i="3"/>
  <c r="O72" i="3"/>
  <c r="L72" i="3"/>
  <c r="J72" i="3"/>
  <c r="AA71" i="3"/>
  <c r="Y71" i="3"/>
  <c r="V71" i="3"/>
  <c r="T71" i="3"/>
  <c r="O71" i="3"/>
  <c r="L71" i="3"/>
  <c r="J71" i="3"/>
  <c r="AA70" i="3"/>
  <c r="Y70" i="3"/>
  <c r="V70" i="3"/>
  <c r="T70" i="3"/>
  <c r="O70" i="3"/>
  <c r="L70" i="3"/>
  <c r="J70" i="3"/>
  <c r="Y69" i="3"/>
  <c r="V69" i="3"/>
  <c r="AA69" i="3" s="1"/>
  <c r="T69" i="3"/>
  <c r="Q69" i="3"/>
  <c r="O69" i="3"/>
  <c r="L69" i="3"/>
  <c r="J69" i="3"/>
  <c r="Y68" i="3"/>
  <c r="V68" i="3"/>
  <c r="AA68" i="3" s="1"/>
  <c r="T68" i="3"/>
  <c r="Q68" i="3"/>
  <c r="O68" i="3"/>
  <c r="L68" i="3"/>
  <c r="J68" i="3"/>
  <c r="Y67" i="3"/>
  <c r="V67" i="3"/>
  <c r="AA67" i="3" s="1"/>
  <c r="T67" i="3"/>
  <c r="O67" i="3"/>
  <c r="L67" i="3"/>
  <c r="J67" i="3"/>
  <c r="Y66" i="3"/>
  <c r="T66" i="3"/>
  <c r="O66" i="3"/>
  <c r="L66" i="3"/>
  <c r="Q66" i="3" s="1"/>
  <c r="V66" i="3" s="1"/>
  <c r="AA66" i="3" s="1"/>
  <c r="J66" i="3"/>
  <c r="Y64" i="3"/>
  <c r="T64" i="3"/>
  <c r="O64" i="3"/>
  <c r="L64" i="3"/>
  <c r="Q64" i="3" s="1"/>
  <c r="V64" i="3" s="1"/>
  <c r="AA64" i="3" s="1"/>
  <c r="J64" i="3"/>
  <c r="Y63" i="3"/>
  <c r="T63" i="3"/>
  <c r="O63" i="3"/>
  <c r="L63" i="3"/>
  <c r="Q63" i="3" s="1"/>
  <c r="V63" i="3" s="1"/>
  <c r="AA63" i="3" s="1"/>
  <c r="J63" i="3"/>
  <c r="Y61" i="3"/>
  <c r="T61" i="3"/>
  <c r="O61" i="3"/>
  <c r="J61" i="3"/>
  <c r="Y59" i="3"/>
  <c r="T59" i="3"/>
  <c r="O59" i="3"/>
  <c r="L59" i="3"/>
  <c r="Q59" i="3" s="1"/>
  <c r="V59" i="3" s="1"/>
  <c r="AA59" i="3" s="1"/>
  <c r="J59" i="3"/>
  <c r="Y57" i="3"/>
  <c r="T57" i="3"/>
  <c r="O57" i="3"/>
  <c r="J57" i="3"/>
  <c r="Y56" i="3"/>
  <c r="T56" i="3"/>
  <c r="O56" i="3"/>
  <c r="J56" i="3"/>
  <c r="Y55" i="3"/>
  <c r="T55" i="3"/>
  <c r="O55" i="3"/>
  <c r="J55" i="3"/>
  <c r="Z145" i="3" l="1"/>
  <c r="X145" i="3"/>
  <c r="U145" i="3"/>
  <c r="S145" i="3"/>
  <c r="P145" i="3"/>
  <c r="N145" i="3"/>
  <c r="K145" i="3"/>
  <c r="I145" i="3"/>
  <c r="Z144" i="3"/>
  <c r="X144" i="3"/>
  <c r="U144" i="3"/>
  <c r="S144" i="3"/>
  <c r="P144" i="3"/>
  <c r="N144" i="3"/>
  <c r="K144" i="3"/>
  <c r="I144" i="3"/>
  <c r="Z143" i="3"/>
  <c r="X143" i="3"/>
  <c r="U143" i="3"/>
  <c r="S143" i="3"/>
  <c r="P143" i="3"/>
  <c r="N143" i="3"/>
  <c r="K143" i="3"/>
  <c r="I143" i="3"/>
  <c r="Z142" i="3"/>
  <c r="X142" i="3"/>
  <c r="U142" i="3"/>
  <c r="S142" i="3"/>
  <c r="P142" i="3"/>
  <c r="N142" i="3"/>
  <c r="K142" i="3"/>
  <c r="I142" i="3"/>
  <c r="Z141" i="3"/>
  <c r="X141" i="3"/>
  <c r="U141" i="3"/>
  <c r="S141" i="3"/>
  <c r="P141" i="3"/>
  <c r="N141" i="3"/>
  <c r="K141" i="3"/>
  <c r="I141" i="3"/>
  <c r="Z140" i="3"/>
  <c r="X140" i="3"/>
  <c r="U140" i="3"/>
  <c r="S140" i="3"/>
  <c r="P140" i="3"/>
  <c r="N140" i="3"/>
  <c r="K140" i="3"/>
  <c r="I140" i="3"/>
  <c r="Z139" i="3"/>
  <c r="X139" i="3"/>
  <c r="U139" i="3"/>
  <c r="S139" i="3"/>
  <c r="P139" i="3"/>
  <c r="N139" i="3"/>
  <c r="I139" i="3"/>
  <c r="Z138" i="3"/>
  <c r="X138" i="3"/>
  <c r="U138" i="3"/>
  <c r="S138" i="3"/>
  <c r="P138" i="3"/>
  <c r="N138" i="3"/>
  <c r="K138" i="3"/>
  <c r="I138" i="3"/>
  <c r="Z137" i="3"/>
  <c r="X137" i="3"/>
  <c r="U137" i="3"/>
  <c r="S137" i="3"/>
  <c r="P137" i="3"/>
  <c r="N137" i="3"/>
  <c r="K137" i="3"/>
  <c r="I137" i="3"/>
  <c r="Z136" i="3"/>
  <c r="X136" i="3"/>
  <c r="U136" i="3"/>
  <c r="S136" i="3"/>
  <c r="P136" i="3"/>
  <c r="N136" i="3"/>
  <c r="K136" i="3"/>
  <c r="I136" i="3"/>
  <c r="Z135" i="3"/>
  <c r="X135" i="3"/>
  <c r="U135" i="3"/>
  <c r="S135" i="3"/>
  <c r="P135" i="3"/>
  <c r="N135" i="3"/>
  <c r="K135" i="3"/>
  <c r="I135" i="3"/>
  <c r="Z134" i="3"/>
  <c r="X134" i="3"/>
  <c r="U134" i="3"/>
  <c r="S134" i="3"/>
  <c r="P134" i="3"/>
  <c r="N134" i="3"/>
  <c r="K134" i="3"/>
  <c r="I134" i="3"/>
  <c r="X133" i="3"/>
  <c r="S133" i="3"/>
  <c r="M133" i="3"/>
  <c r="L133" i="3"/>
  <c r="U133" i="3" s="1"/>
  <c r="K133" i="3"/>
  <c r="G133" i="3"/>
  <c r="I133" i="3" s="1"/>
  <c r="N133" i="3" l="1"/>
  <c r="P133" i="3"/>
  <c r="Z133" i="3"/>
  <c r="Y180" i="3" l="1"/>
  <c r="T180" i="3"/>
  <c r="O180" i="3"/>
  <c r="L180" i="3"/>
  <c r="Q180" i="3" s="1"/>
  <c r="V180" i="3" s="1"/>
  <c r="AA180" i="3" s="1"/>
  <c r="J180" i="3"/>
  <c r="Y179" i="3"/>
  <c r="T179" i="3"/>
  <c r="O179" i="3"/>
  <c r="L179" i="3"/>
  <c r="Q179" i="3" s="1"/>
  <c r="V179" i="3" s="1"/>
  <c r="AA179" i="3" s="1"/>
  <c r="J179" i="3"/>
  <c r="Y178" i="3"/>
  <c r="T178" i="3"/>
  <c r="O178" i="3"/>
  <c r="L178" i="3"/>
  <c r="Q178" i="3" s="1"/>
  <c r="V178" i="3" s="1"/>
  <c r="AA178" i="3" s="1"/>
  <c r="J178" i="3"/>
  <c r="Y177" i="3"/>
  <c r="T177" i="3"/>
  <c r="O177" i="3"/>
  <c r="L177" i="3"/>
  <c r="Q177" i="3" s="1"/>
  <c r="V177" i="3" s="1"/>
  <c r="AA177" i="3" s="1"/>
  <c r="J177" i="3"/>
  <c r="Y176" i="3"/>
  <c r="T176" i="3"/>
  <c r="O176" i="3"/>
  <c r="L176" i="3"/>
  <c r="Q176" i="3" s="1"/>
  <c r="V176" i="3" s="1"/>
  <c r="AA176" i="3" s="1"/>
  <c r="J176" i="3"/>
  <c r="Y175" i="3"/>
  <c r="T175" i="3"/>
  <c r="O175" i="3"/>
  <c r="L175" i="3"/>
  <c r="Q175" i="3" s="1"/>
  <c r="V175" i="3" s="1"/>
  <c r="AA175" i="3" s="1"/>
  <c r="J175" i="3"/>
  <c r="Y174" i="3"/>
  <c r="T174" i="3"/>
  <c r="O174" i="3"/>
  <c r="L174" i="3"/>
  <c r="Q174" i="3" s="1"/>
  <c r="V174" i="3" s="1"/>
  <c r="AA174" i="3" s="1"/>
  <c r="J174" i="3"/>
  <c r="Y173" i="3"/>
  <c r="T173" i="3"/>
  <c r="O173" i="3"/>
  <c r="L173" i="3"/>
  <c r="Q173" i="3" s="1"/>
  <c r="V173" i="3" s="1"/>
  <c r="AA173" i="3" s="1"/>
  <c r="J173" i="3"/>
  <c r="Y172" i="3"/>
  <c r="T172" i="3"/>
  <c r="O172" i="3"/>
  <c r="L172" i="3"/>
  <c r="Q172" i="3" s="1"/>
  <c r="V172" i="3" s="1"/>
  <c r="AA172" i="3" s="1"/>
  <c r="J172" i="3"/>
  <c r="Y171" i="3"/>
  <c r="T171" i="3"/>
  <c r="O171" i="3"/>
  <c r="L171" i="3"/>
  <c r="Q171" i="3" s="1"/>
  <c r="V171" i="3" s="1"/>
  <c r="AA171" i="3" s="1"/>
  <c r="J171" i="3"/>
  <c r="Y170" i="3"/>
  <c r="T170" i="3"/>
  <c r="O170" i="3"/>
  <c r="L170" i="3"/>
  <c r="Q170" i="3" s="1"/>
  <c r="V170" i="3" s="1"/>
  <c r="AA170" i="3" s="1"/>
  <c r="J170" i="3"/>
  <c r="Y169" i="3"/>
  <c r="T169" i="3"/>
  <c r="O169" i="3"/>
  <c r="L169" i="3"/>
  <c r="Q169" i="3" s="1"/>
  <c r="V169" i="3" s="1"/>
  <c r="AA169" i="3" s="1"/>
  <c r="J169" i="3"/>
  <c r="Y168" i="3"/>
  <c r="T168" i="3"/>
  <c r="O168" i="3"/>
  <c r="L168" i="3"/>
  <c r="Q168" i="3" s="1"/>
  <c r="V168" i="3" s="1"/>
  <c r="AA168" i="3" s="1"/>
  <c r="J168" i="3"/>
  <c r="Y167" i="3"/>
  <c r="T167" i="3"/>
  <c r="O167" i="3"/>
  <c r="L167" i="3"/>
  <c r="Q167" i="3" s="1"/>
  <c r="V167" i="3" s="1"/>
  <c r="AA167" i="3" s="1"/>
  <c r="J167" i="3"/>
  <c r="Y166" i="3"/>
  <c r="T166" i="3"/>
  <c r="O166" i="3"/>
  <c r="L166" i="3"/>
  <c r="Q166" i="3" s="1"/>
  <c r="V166" i="3" s="1"/>
  <c r="AA166" i="3" s="1"/>
  <c r="J166" i="3"/>
  <c r="Y165" i="3"/>
  <c r="T165" i="3"/>
  <c r="O165" i="3"/>
  <c r="L165" i="3"/>
  <c r="Q165" i="3" s="1"/>
  <c r="V165" i="3" s="1"/>
  <c r="AA165" i="3" s="1"/>
  <c r="J165" i="3"/>
  <c r="Y164" i="3"/>
  <c r="T164" i="3"/>
  <c r="O164" i="3"/>
  <c r="L164" i="3"/>
  <c r="Q164" i="3" s="1"/>
  <c r="V164" i="3" s="1"/>
  <c r="AA164" i="3" s="1"/>
  <c r="J164" i="3"/>
  <c r="Y163" i="3"/>
  <c r="T163" i="3"/>
  <c r="O163" i="3"/>
  <c r="L163" i="3"/>
  <c r="Q163" i="3" s="1"/>
  <c r="V163" i="3" s="1"/>
  <c r="AA163" i="3" s="1"/>
  <c r="J163" i="3"/>
  <c r="Y162" i="3"/>
  <c r="T162" i="3"/>
  <c r="O162" i="3"/>
  <c r="L162" i="3"/>
  <c r="Q162" i="3" s="1"/>
  <c r="V162" i="3" s="1"/>
  <c r="AA162" i="3" s="1"/>
  <c r="J162" i="3"/>
  <c r="Y161" i="3"/>
  <c r="T161" i="3"/>
  <c r="O161" i="3"/>
  <c r="L161" i="3"/>
  <c r="Q161" i="3" s="1"/>
  <c r="V161" i="3" s="1"/>
  <c r="AA161" i="3" s="1"/>
  <c r="J161" i="3"/>
  <c r="Y160" i="3"/>
  <c r="T160" i="3"/>
  <c r="O160" i="3"/>
  <c r="L160" i="3"/>
  <c r="Q160" i="3" s="1"/>
  <c r="V160" i="3" s="1"/>
  <c r="AA160" i="3" s="1"/>
  <c r="J160" i="3"/>
  <c r="Y159" i="3"/>
  <c r="T159" i="3"/>
  <c r="O159" i="3"/>
  <c r="L159" i="3"/>
  <c r="Q159" i="3" s="1"/>
  <c r="V159" i="3" s="1"/>
  <c r="AA159" i="3" s="1"/>
  <c r="J159" i="3"/>
  <c r="Q220" i="3" l="1"/>
  <c r="O220" i="3"/>
  <c r="Q219" i="3"/>
  <c r="O219" i="3"/>
  <c r="AA218" i="3"/>
  <c r="V218" i="3"/>
  <c r="Q218" i="3"/>
  <c r="O218" i="3"/>
  <c r="AA217" i="3"/>
  <c r="V217" i="3"/>
  <c r="Q217" i="3"/>
  <c r="O217" i="3"/>
  <c r="AA216" i="3"/>
  <c r="V216" i="3"/>
  <c r="Q216" i="3"/>
  <c r="O216" i="3"/>
  <c r="AA215" i="3"/>
  <c r="V215" i="3"/>
  <c r="AA214" i="3"/>
  <c r="V214" i="3"/>
  <c r="Q214" i="3"/>
  <c r="AA213" i="3"/>
  <c r="V213" i="3"/>
  <c r="AA212" i="3"/>
  <c r="Y212" i="3"/>
  <c r="V212" i="3"/>
  <c r="AA211" i="3"/>
  <c r="Y211" i="3"/>
  <c r="V211" i="3"/>
  <c r="AA210" i="3"/>
  <c r="Y210" i="3"/>
  <c r="V210" i="3"/>
  <c r="AA209" i="3"/>
  <c r="Y209" i="3"/>
  <c r="V209" i="3"/>
  <c r="J209" i="3"/>
  <c r="AA208" i="3"/>
  <c r="Y208" i="3"/>
  <c r="J208" i="3"/>
  <c r="AA207" i="3"/>
  <c r="Y207" i="3"/>
  <c r="J207" i="3"/>
  <c r="AA206" i="3"/>
  <c r="Y206" i="3"/>
  <c r="J206" i="3"/>
  <c r="AA205" i="3"/>
  <c r="Y205" i="3"/>
  <c r="O205" i="3"/>
  <c r="AA204" i="3"/>
  <c r="Y204" i="3"/>
  <c r="V204" i="3"/>
  <c r="T204" i="3"/>
  <c r="O204" i="3"/>
  <c r="L204" i="3"/>
  <c r="AA203" i="3"/>
  <c r="T203" i="3"/>
  <c r="L203" i="3"/>
  <c r="AA202" i="3"/>
  <c r="Y202" i="3"/>
  <c r="V202" i="3"/>
  <c r="T202" i="3"/>
  <c r="Q202" i="3"/>
  <c r="O202" i="3"/>
  <c r="J202" i="3"/>
  <c r="AA201" i="3"/>
  <c r="V201" i="3"/>
  <c r="T201" i="3"/>
  <c r="Q201" i="3"/>
  <c r="O201" i="3"/>
  <c r="L201" i="3"/>
  <c r="J201" i="3"/>
  <c r="AA200" i="3"/>
  <c r="Y200" i="3"/>
  <c r="T200" i="3"/>
  <c r="O200" i="3"/>
  <c r="AA199" i="3"/>
  <c r="V199" i="3"/>
  <c r="T199" i="3"/>
  <c r="Q199" i="3"/>
  <c r="L199" i="3"/>
  <c r="J199" i="3"/>
  <c r="AA198" i="3"/>
  <c r="Y198" i="3"/>
  <c r="V198" i="3"/>
  <c r="T198" i="3"/>
  <c r="O198" i="3"/>
  <c r="AA197" i="3"/>
  <c r="Y197" i="3"/>
  <c r="V197" i="3"/>
  <c r="T197" i="3"/>
  <c r="Q197" i="3"/>
  <c r="O197" i="3"/>
  <c r="L197" i="3"/>
  <c r="AA196" i="3"/>
  <c r="Y196" i="3"/>
  <c r="T196" i="3"/>
  <c r="O196" i="3"/>
  <c r="AA195" i="3"/>
  <c r="Y195" i="3"/>
  <c r="V195" i="3"/>
  <c r="T195" i="3"/>
  <c r="Q195" i="3"/>
  <c r="O195" i="3"/>
  <c r="L195" i="3"/>
  <c r="J195" i="3"/>
  <c r="J12" i="3" l="1"/>
  <c r="J13" i="3"/>
  <c r="J14" i="3"/>
  <c r="J15" i="3"/>
  <c r="J16" i="3"/>
  <c r="J11" i="3"/>
  <c r="L44" i="3" l="1"/>
  <c r="J44" i="3"/>
  <c r="L43" i="3"/>
  <c r="J43" i="3"/>
  <c r="L42" i="3"/>
  <c r="J42" i="3"/>
  <c r="L41" i="3"/>
  <c r="J41" i="3"/>
  <c r="L40" i="3"/>
  <c r="J40" i="3"/>
  <c r="L39" i="3"/>
  <c r="J39" i="3"/>
  <c r="L38" i="3"/>
  <c r="J38" i="3"/>
  <c r="L37" i="3"/>
  <c r="J37" i="3"/>
  <c r="L36" i="3"/>
  <c r="J36" i="3"/>
  <c r="L35" i="3"/>
  <c r="J35" i="3"/>
  <c r="L34" i="3"/>
  <c r="J34" i="3"/>
  <c r="L33" i="3"/>
  <c r="J33" i="3"/>
  <c r="L32" i="3"/>
  <c r="J32" i="3"/>
  <c r="L31" i="3"/>
  <c r="J31" i="3"/>
  <c r="L30" i="3"/>
  <c r="J30" i="3"/>
  <c r="L29" i="3"/>
  <c r="J29" i="3"/>
  <c r="L28" i="3"/>
  <c r="J28" i="3"/>
  <c r="L27" i="3"/>
  <c r="J27" i="3"/>
  <c r="L26" i="3"/>
  <c r="J26" i="3"/>
  <c r="L25" i="3"/>
  <c r="J25" i="3"/>
  <c r="L24" i="3"/>
  <c r="J24" i="3"/>
  <c r="L23" i="3"/>
  <c r="J23" i="3"/>
  <c r="L22" i="3"/>
  <c r="J22" i="3"/>
  <c r="L21" i="3"/>
  <c r="J21" i="3"/>
  <c r="L20" i="3"/>
  <c r="J20" i="3"/>
  <c r="L19" i="3"/>
  <c r="J19" i="3"/>
  <c r="L18" i="3"/>
  <c r="J18" i="3"/>
  <c r="L17" i="3"/>
  <c r="J17" i="3"/>
  <c r="L16" i="3"/>
  <c r="L15" i="3"/>
  <c r="L14" i="3"/>
  <c r="L13" i="3"/>
  <c r="L12" i="3"/>
  <c r="L11" i="3"/>
  <c r="L10" i="3"/>
  <c r="J10" i="3"/>
  <c r="AA24" i="3" l="1"/>
  <c r="Y24" i="3"/>
  <c r="AA23" i="3"/>
  <c r="Y23" i="3"/>
  <c r="AA22" i="3"/>
  <c r="Y22" i="3"/>
  <c r="AA21" i="3"/>
  <c r="Y21" i="3"/>
  <c r="AA20" i="3"/>
  <c r="Y20" i="3"/>
  <c r="AA19" i="3"/>
  <c r="Y19" i="3"/>
  <c r="AA18" i="3"/>
  <c r="Y18" i="3"/>
  <c r="AA17" i="3"/>
  <c r="Y17" i="3"/>
  <c r="AA16" i="3"/>
  <c r="Y16" i="3"/>
  <c r="AA15" i="3"/>
  <c r="Y15" i="3"/>
  <c r="AA14" i="3"/>
  <c r="Y14" i="3"/>
  <c r="AA13" i="3"/>
  <c r="Y13" i="3"/>
  <c r="AA12" i="3"/>
  <c r="Y12" i="3"/>
  <c r="AA11" i="3"/>
  <c r="Y11" i="3"/>
  <c r="AA10" i="3"/>
  <c r="Y10" i="3"/>
  <c r="AA40" i="3" l="1"/>
  <c r="Y40" i="3"/>
  <c r="V40" i="3"/>
  <c r="T40" i="3"/>
  <c r="Q40" i="3"/>
  <c r="O40" i="3"/>
  <c r="AA39" i="3"/>
  <c r="Y39" i="3"/>
  <c r="V39" i="3"/>
  <c r="T39" i="3"/>
  <c r="Q39" i="3"/>
  <c r="O39" i="3"/>
  <c r="Y38" i="3"/>
  <c r="T38" i="3"/>
  <c r="O38" i="3"/>
  <c r="Y37" i="3"/>
  <c r="Y36" i="3"/>
  <c r="AA36" i="3"/>
  <c r="Q36" i="3"/>
  <c r="O36" i="3"/>
  <c r="AA35" i="3"/>
  <c r="Y35" i="3"/>
  <c r="V35" i="3"/>
  <c r="T35" i="3"/>
  <c r="Q35" i="3"/>
  <c r="O35" i="3"/>
  <c r="AA34" i="3"/>
  <c r="Y34" i="3"/>
  <c r="V34" i="3"/>
  <c r="T34" i="3"/>
  <c r="Q34" i="3"/>
  <c r="O34" i="3"/>
  <c r="AA33" i="3"/>
  <c r="Y33" i="3"/>
  <c r="V33" i="3"/>
  <c r="T33" i="3"/>
  <c r="Q33" i="3"/>
  <c r="O33" i="3"/>
  <c r="AA32" i="3"/>
  <c r="Y32" i="3"/>
  <c r="V32" i="3"/>
  <c r="T32" i="3"/>
  <c r="Q32" i="3"/>
  <c r="O32" i="3"/>
  <c r="AA31" i="3"/>
  <c r="Y31" i="3"/>
  <c r="V31" i="3"/>
  <c r="T31" i="3"/>
  <c r="Q31" i="3"/>
  <c r="O31" i="3"/>
  <c r="Y41" i="3"/>
  <c r="AA41" i="3"/>
  <c r="Y42" i="3"/>
  <c r="AA42" i="3"/>
  <c r="V36" i="3" l="1"/>
  <c r="V37" i="3"/>
  <c r="O37" i="3"/>
  <c r="AA38" i="3"/>
  <c r="T37" i="3"/>
  <c r="AA37" i="3"/>
  <c r="V38" i="3"/>
  <c r="Q37" i="3"/>
  <c r="T36" i="3"/>
  <c r="Q38" i="3"/>
  <c r="AA30" i="3" l="1"/>
  <c r="Y30" i="3"/>
  <c r="AA29" i="3"/>
  <c r="Y29" i="3"/>
  <c r="AA28" i="3"/>
  <c r="Y28" i="3"/>
  <c r="AA27" i="3"/>
  <c r="Y27" i="3"/>
  <c r="AA26" i="3"/>
  <c r="Y26" i="3"/>
  <c r="AA25" i="3"/>
  <c r="Y25" i="3"/>
  <c r="V44" i="3" l="1"/>
  <c r="T44" i="3"/>
  <c r="V43" i="3"/>
  <c r="T43" i="3"/>
  <c r="V42" i="3"/>
  <c r="T42" i="3"/>
  <c r="V41" i="3"/>
  <c r="T41" i="3"/>
  <c r="T22" i="3" l="1"/>
  <c r="Q24" i="3" l="1"/>
  <c r="O24" i="3"/>
  <c r="Q23" i="3"/>
  <c r="O23" i="3"/>
  <c r="Q22" i="3"/>
  <c r="O22" i="3"/>
  <c r="Q21" i="3"/>
  <c r="O21" i="3"/>
  <c r="Q20" i="3"/>
  <c r="O20" i="3"/>
  <c r="Q19" i="3"/>
  <c r="O19" i="3"/>
  <c r="Q18" i="3"/>
  <c r="O18" i="3"/>
  <c r="Q17" i="3"/>
  <c r="O17" i="3"/>
  <c r="Q16" i="3"/>
  <c r="O16" i="3"/>
  <c r="Q15" i="3"/>
  <c r="O15" i="3"/>
  <c r="Q14" i="3"/>
  <c r="O14" i="3"/>
  <c r="Q13" i="3"/>
  <c r="O13" i="3"/>
  <c r="Q12" i="3"/>
  <c r="O12" i="3"/>
  <c r="Q11" i="3"/>
  <c r="O11" i="3"/>
  <c r="Q10" i="3"/>
  <c r="O10" i="3"/>
  <c r="Q44" i="3"/>
  <c r="O44" i="3"/>
  <c r="Q43" i="3"/>
  <c r="O43" i="3"/>
  <c r="Q42" i="3"/>
  <c r="O42" i="3"/>
  <c r="Q41" i="3"/>
  <c r="O41" i="3"/>
  <c r="AA44" i="3"/>
  <c r="Y44" i="3"/>
  <c r="AA43" i="3"/>
  <c r="Y43" i="3"/>
  <c r="V30" i="3"/>
  <c r="T30" i="3"/>
  <c r="Q30" i="3"/>
  <c r="O30" i="3"/>
  <c r="V29" i="3"/>
  <c r="T29" i="3"/>
  <c r="Q29" i="3"/>
  <c r="O29" i="3"/>
  <c r="V28" i="3"/>
  <c r="T28" i="3"/>
  <c r="Q28" i="3"/>
  <c r="O28" i="3"/>
  <c r="V27" i="3"/>
  <c r="T27" i="3"/>
  <c r="Q27" i="3"/>
  <c r="O27" i="3"/>
  <c r="V26" i="3"/>
  <c r="T26" i="3"/>
  <c r="Q26" i="3"/>
  <c r="O26" i="3"/>
  <c r="V25" i="3"/>
  <c r="T25" i="3"/>
  <c r="Q25" i="3"/>
  <c r="O25" i="3"/>
  <c r="V24" i="3"/>
  <c r="T24" i="3"/>
  <c r="V23" i="3"/>
  <c r="T23" i="3"/>
  <c r="V22" i="3"/>
  <c r="V21" i="3"/>
  <c r="T21" i="3"/>
  <c r="V20" i="3"/>
  <c r="T20" i="3"/>
  <c r="V19" i="3"/>
  <c r="T19" i="3"/>
  <c r="V18" i="3"/>
  <c r="T18" i="3"/>
  <c r="V17" i="3"/>
  <c r="T17" i="3"/>
  <c r="V16" i="3"/>
  <c r="T16" i="3"/>
  <c r="V15" i="3"/>
  <c r="T15" i="3"/>
  <c r="V14" i="3"/>
  <c r="T14" i="3"/>
  <c r="V13" i="3"/>
  <c r="T13" i="3"/>
  <c r="V12" i="3"/>
  <c r="T12" i="3"/>
  <c r="V11" i="3"/>
  <c r="T11" i="3"/>
  <c r="V10" i="3"/>
  <c r="T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 OMAÑA</author>
    <author>CASA</author>
    <author>GESTIONSP 02</author>
  </authors>
  <commentList>
    <comment ref="C7" authorId="0" shapeId="0" xr:uid="{00000000-0006-0000-0000-000001000000}">
      <text>
        <r>
          <rPr>
            <b/>
            <sz val="9"/>
            <color indexed="81"/>
            <rFont val="Tahoma"/>
            <family val="2"/>
          </rPr>
          <t>GJ OMAÑA:</t>
        </r>
        <r>
          <rPr>
            <sz val="9"/>
            <color indexed="81"/>
            <rFont val="Tahoma"/>
            <family val="2"/>
          </rPr>
          <t xml:space="preserve">
</t>
        </r>
        <r>
          <rPr>
            <sz val="18"/>
            <color indexed="81"/>
            <rFont val="Tahoma"/>
            <family val="2"/>
          </rPr>
          <t xml:space="preserve">Para los procesos misionales tener en cuenta als metas vinculadas al Plan de desarrollo departamental 2020-2023 </t>
        </r>
      </text>
    </comment>
    <comment ref="D7" authorId="0" shapeId="0" xr:uid="{00000000-0006-0000-0000-000002000000}">
      <text>
        <r>
          <rPr>
            <b/>
            <sz val="8"/>
            <color indexed="81"/>
            <rFont val="Tahoma"/>
            <family val="2"/>
          </rPr>
          <t>GJ OMAÑA:</t>
        </r>
        <r>
          <rPr>
            <sz val="16"/>
            <color indexed="81"/>
            <rFont val="Tahoma"/>
            <family val="2"/>
          </rPr>
          <t xml:space="preserve">
para el desarroollo de las actividades recordar la el area de aseguramiento los cambio que se realizaron en la vigencia 2020 y para el area de prestacion de servicios la incorporacion de las actividades de los recursos enviados a los municipios que se mencionaron en la reunion con el profesional Ernesto Sanchez  para el grupo de recursos humanos recordar las actividades realizadas desde el SGSST.
</t>
        </r>
      </text>
    </comment>
    <comment ref="U8" authorId="1" shapeId="0" xr:uid="{00000000-0006-0000-0000-000003000000}">
      <text>
        <r>
          <rPr>
            <sz val="10"/>
            <color indexed="81"/>
            <rFont val="Tahoma"/>
            <family val="2"/>
          </rPr>
          <t>Sustentar la razón del incumplimiento del indicador o  en caso contrario cual es el impacto generado</t>
        </r>
      </text>
    </comment>
    <comment ref="Z8" authorId="1" shapeId="0" xr:uid="{00000000-0006-0000-0000-000004000000}">
      <text>
        <r>
          <rPr>
            <sz val="10"/>
            <color indexed="81"/>
            <rFont val="Tahoma"/>
            <family val="2"/>
          </rPr>
          <t>Sustentar la razón del incumplimiento del indicador o  en caso contrario cual es el impacto generado</t>
        </r>
      </text>
    </comment>
    <comment ref="I146" authorId="2" shapeId="0" xr:uid="{62782D81-0FA9-4936-8129-99B4D6EEE2C2}">
      <text>
        <r>
          <rPr>
            <b/>
            <sz val="9"/>
            <color indexed="81"/>
            <rFont val="Tahoma"/>
            <family val="2"/>
          </rPr>
          <t xml:space="preserve">Cargar a 30 enero/21-ejecucion (IV) tri/20 </t>
        </r>
        <r>
          <rPr>
            <sz val="9"/>
            <color indexed="81"/>
            <rFont val="Tahoma"/>
            <family val="2"/>
          </rPr>
          <t xml:space="preserve">
</t>
        </r>
      </text>
    </comment>
    <comment ref="N146" authorId="2" shapeId="0" xr:uid="{A7C54933-AC79-42CB-9E59-04B27B82B201}">
      <text>
        <r>
          <rPr>
            <b/>
            <sz val="9"/>
            <color indexed="81"/>
            <rFont val="Tahoma"/>
            <family val="2"/>
          </rPr>
          <t xml:space="preserve">Cargar a 30 de abril/21-ejecucion (I) tri/21 </t>
        </r>
        <r>
          <rPr>
            <sz val="9"/>
            <color indexed="81"/>
            <rFont val="Tahoma"/>
            <family val="2"/>
          </rPr>
          <t xml:space="preserve">
</t>
        </r>
      </text>
    </comment>
    <comment ref="S146" authorId="2" shapeId="0" xr:uid="{A7A6AB99-D35C-4F35-8BA7-E7D5C296751E}">
      <text>
        <r>
          <rPr>
            <b/>
            <sz val="9"/>
            <color indexed="81"/>
            <rFont val="Tahoma"/>
            <family val="2"/>
          </rPr>
          <t xml:space="preserve">Cargar a 30  de julio/21-ejecucion (II) tri-21 </t>
        </r>
        <r>
          <rPr>
            <sz val="9"/>
            <color indexed="81"/>
            <rFont val="Tahoma"/>
            <family val="2"/>
          </rPr>
          <t xml:space="preserve">
</t>
        </r>
      </text>
    </comment>
    <comment ref="I149" authorId="2" shapeId="0" xr:uid="{8FCE8643-1142-42BC-96A0-9484A05EB471}">
      <text>
        <r>
          <rPr>
            <b/>
            <sz val="9"/>
            <color indexed="81"/>
            <rFont val="Tahoma"/>
            <family val="2"/>
          </rPr>
          <t xml:space="preserve">Cargar a 30 enero/21-ejecucion (IV) tri/20 </t>
        </r>
        <r>
          <rPr>
            <sz val="9"/>
            <color indexed="81"/>
            <rFont val="Tahoma"/>
            <family val="2"/>
          </rPr>
          <t xml:space="preserve">
</t>
        </r>
      </text>
    </comment>
    <comment ref="N149" authorId="2" shapeId="0" xr:uid="{6A747EA9-2C6B-4933-B1F5-527246B9C0EF}">
      <text>
        <r>
          <rPr>
            <b/>
            <sz val="9"/>
            <color indexed="81"/>
            <rFont val="Tahoma"/>
            <family val="2"/>
          </rPr>
          <t xml:space="preserve">Cargar a 30 enero/21-ejecucion (IV) tri/20 </t>
        </r>
        <r>
          <rPr>
            <sz val="9"/>
            <color indexed="81"/>
            <rFont val="Tahoma"/>
            <family val="2"/>
          </rPr>
          <t xml:space="preserve">
</t>
        </r>
      </text>
    </comment>
    <comment ref="S149" authorId="2" shapeId="0" xr:uid="{4D4682C3-1F16-4E26-9DAF-DCF637F69EB0}">
      <text>
        <r>
          <rPr>
            <b/>
            <sz val="9"/>
            <color indexed="81"/>
            <rFont val="Tahoma"/>
            <family val="2"/>
          </rPr>
          <t xml:space="preserve">Cargar a 30 enero/21-ejecucion (IV) tri/20 </t>
        </r>
        <r>
          <rPr>
            <sz val="9"/>
            <color indexed="81"/>
            <rFont val="Tahoma"/>
            <family val="2"/>
          </rPr>
          <t xml:space="preserve">
</t>
        </r>
      </text>
    </comment>
    <comment ref="I150" authorId="2" shapeId="0" xr:uid="{351E9D37-5D41-4ABE-A9D2-77F85F19F5EE}">
      <text>
        <r>
          <rPr>
            <b/>
            <sz val="9"/>
            <color indexed="81"/>
            <rFont val="Tahoma"/>
            <family val="2"/>
          </rPr>
          <t xml:space="preserve">Revisar a 30 enero/21-El cargue del PAS/21 y ejecucion (IV) tri/20 </t>
        </r>
        <r>
          <rPr>
            <sz val="9"/>
            <color indexed="81"/>
            <rFont val="Tahoma"/>
            <family val="2"/>
          </rPr>
          <t xml:space="preserve">
</t>
        </r>
      </text>
    </comment>
    <comment ref="N150" authorId="2" shapeId="0" xr:uid="{B6B1C596-C47C-4C6F-AD3C-9FE402956FBB}">
      <text>
        <r>
          <rPr>
            <b/>
            <sz val="9"/>
            <color indexed="81"/>
            <rFont val="Tahoma"/>
            <family val="2"/>
          </rPr>
          <t xml:space="preserve">Revisar a 30 de abril/21-El cargue ejecucion (I) tri/21 </t>
        </r>
        <r>
          <rPr>
            <sz val="9"/>
            <color indexed="81"/>
            <rFont val="Tahoma"/>
            <family val="2"/>
          </rPr>
          <t xml:space="preserve">
</t>
        </r>
      </text>
    </comment>
    <comment ref="S150" authorId="2" shapeId="0" xr:uid="{F3D6938D-27EA-48DD-898D-60F76B59C42F}">
      <text>
        <r>
          <rPr>
            <b/>
            <sz val="9"/>
            <color indexed="81"/>
            <rFont val="Tahoma"/>
            <family val="2"/>
          </rPr>
          <t xml:space="preserve">Revisar a 30  de julio/21-El cargue ejecucion (II) tri-21 </t>
        </r>
        <r>
          <rPr>
            <sz val="9"/>
            <color indexed="81"/>
            <rFont val="Tahoma"/>
            <family val="2"/>
          </rPr>
          <t xml:space="preserve">
</t>
        </r>
      </text>
    </comment>
    <comment ref="I215" authorId="2" shapeId="0" xr:uid="{B8A4F315-DC50-4A2E-92FE-F9CD417F6041}">
      <text>
        <r>
          <rPr>
            <b/>
            <sz val="9"/>
            <color indexed="81"/>
            <rFont val="Tahoma"/>
            <family val="2"/>
          </rPr>
          <t xml:space="preserve">Cargar a 30 enero/21-ejecucion (IV) tri/20 </t>
        </r>
        <r>
          <rPr>
            <sz val="9"/>
            <color indexed="81"/>
            <rFont val="Tahoma"/>
            <family val="2"/>
          </rPr>
          <t xml:space="preserve">
</t>
        </r>
      </text>
    </comment>
    <comment ref="I219" authorId="2" shapeId="0" xr:uid="{D3C01F7A-D6D7-4594-8981-802DA70E16DC}">
      <text>
        <r>
          <rPr>
            <b/>
            <sz val="9"/>
            <color indexed="81"/>
            <rFont val="Tahoma"/>
            <family val="2"/>
          </rPr>
          <t xml:space="preserve">Cargar a 30 enero/21-ejecucion (IV) tri/20 </t>
        </r>
        <r>
          <rPr>
            <sz val="9"/>
            <color indexed="81"/>
            <rFont val="Tahoma"/>
            <family val="2"/>
          </rPr>
          <t xml:space="preserve">
</t>
        </r>
      </text>
    </comment>
    <comment ref="I220" authorId="2" shapeId="0" xr:uid="{23503F6F-7846-43A8-B43E-ED25824FA40A}">
      <text>
        <r>
          <rPr>
            <b/>
            <sz val="9"/>
            <color indexed="81"/>
            <rFont val="Tahoma"/>
            <family val="2"/>
          </rPr>
          <t xml:space="preserve">Revisar a 30 enero/21-El cargue del PAS/21 y ejecucion (IV) tri/20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Miriam Diaz Diaz</author>
  </authors>
  <commentList>
    <comment ref="G37" authorId="0" shapeId="0" xr:uid="{00000000-0006-0000-0900-000001000000}">
      <text>
        <r>
          <rPr>
            <sz val="12"/>
            <color indexed="81"/>
            <rFont val="Tahoma"/>
            <family val="2"/>
          </rPr>
          <t>Escriba el nombre completo de la entidad</t>
        </r>
      </text>
    </comment>
    <comment ref="G39" authorId="0" shapeId="0" xr:uid="{00000000-0006-0000-0900-000002000000}">
      <text>
        <r>
          <rPr>
            <sz val="10"/>
            <color indexed="81"/>
            <rFont val="Tahoma"/>
            <family val="2"/>
          </rPr>
          <t>Seleccione el sector al que pertenece la entidad (sólo para entidades del orden nacional)</t>
        </r>
      </text>
    </comment>
    <comment ref="M39" authorId="0" shapeId="0" xr:uid="{00000000-0006-0000-0900-000003000000}">
      <text>
        <r>
          <rPr>
            <sz val="10"/>
            <color indexed="81"/>
            <rFont val="Tahoma"/>
            <family val="2"/>
          </rPr>
          <t>Seleccione el orden al que pertenece la entidad (nacional o territorial)</t>
        </r>
        <r>
          <rPr>
            <sz val="9"/>
            <color indexed="81"/>
            <rFont val="Tahoma"/>
            <family val="2"/>
          </rPr>
          <t xml:space="preserve">
</t>
        </r>
      </text>
    </comment>
    <comment ref="G41" authorId="0" shapeId="0" xr:uid="{00000000-0006-0000-0900-000004000000}">
      <text>
        <r>
          <rPr>
            <sz val="10"/>
            <color indexed="81"/>
            <rFont val="Tahoma"/>
            <family val="2"/>
          </rPr>
          <t>Seleccione el departamento donde está ubicada la entidad (solo para entidades del orden territorial)</t>
        </r>
      </text>
    </comment>
    <comment ref="M41" authorId="0" shapeId="0" xr:uid="{00000000-0006-0000-0900-000005000000}">
      <text>
        <r>
          <rPr>
            <sz val="10"/>
            <color indexed="81"/>
            <rFont val="Tahoma"/>
            <family val="2"/>
          </rPr>
          <t>Seleccione el año en que va a presentar la propuesta de racionalización</t>
        </r>
        <r>
          <rPr>
            <sz val="9"/>
            <color indexed="81"/>
            <rFont val="Tahoma"/>
            <family val="2"/>
          </rPr>
          <t xml:space="preserve">
</t>
        </r>
      </text>
    </comment>
    <comment ref="G43" authorId="0" shapeId="0" xr:uid="{00000000-0006-0000-0900-000006000000}">
      <text>
        <r>
          <rPr>
            <sz val="12"/>
            <color indexed="81"/>
            <rFont val="Tahoma"/>
            <family val="2"/>
          </rPr>
          <t>Escriba el nombre del Municipio donde se ubica la entidad (sólo para entidades del orden territorial)</t>
        </r>
      </text>
    </comment>
  </commentList>
</comments>
</file>

<file path=xl/sharedStrings.xml><?xml version="1.0" encoding="utf-8"?>
<sst xmlns="http://schemas.openxmlformats.org/spreadsheetml/2006/main" count="1715" uniqueCount="1210">
  <si>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</si>
  <si>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</si>
  <si>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</si>
  <si>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</si>
  <si>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</si>
  <si>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</si>
  <si>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</si>
  <si>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</si>
  <si>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</si>
  <si>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</si>
  <si>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</si>
  <si>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</si>
  <si>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</si>
  <si>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</si>
  <si>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</si>
  <si>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</si>
  <si>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</si>
  <si>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</si>
  <si>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</si>
  <si>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</si>
  <si>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</si>
  <si>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</si>
  <si>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</si>
  <si>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</si>
  <si>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</si>
  <si>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</si>
  <si>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</si>
  <si>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</si>
  <si>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</si>
  <si>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</si>
  <si>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</si>
  <si>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</si>
  <si>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</si>
  <si>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</si>
  <si>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</si>
  <si>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</si>
  <si>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</si>
  <si>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</si>
  <si>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</si>
  <si>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</si>
  <si>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</si>
  <si>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</si>
  <si>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</si>
  <si>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</si>
  <si>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</si>
  <si>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Recursos Financieros</t>
  </si>
  <si>
    <t>Recursos Financieros, Presupuesto, Tesorería, Jurídica, Prestación de Servicios y Salud Pública</t>
  </si>
  <si>
    <t xml:space="preserve"> Areas involucradas en el Plan de Desarrollo (Coordinadora Recursos Financieros y Presupuesto)</t>
  </si>
  <si>
    <t>Recuros Financieros, Presupuesto, Contabilidad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</si>
  <si>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</si>
  <si>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</si>
  <si>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</si>
  <si>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</si>
  <si>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</si>
  <si>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</si>
  <si>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</si>
  <si>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</si>
  <si>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</si>
  <si>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</si>
  <si>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</si>
  <si>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</si>
  <si>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</si>
  <si>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</si>
  <si>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SUBGRUPO VIGILANCIA Y CONTROL</t>
  </si>
  <si>
    <t>JURIDICA</t>
  </si>
  <si>
    <t>Grupo de Atenciòn en Salud (Aseguramiento)</t>
  </si>
  <si>
    <t xml:space="preserve">Grupo de Atenciòn en Salud </t>
  </si>
  <si>
    <t xml:space="preserve">Trimestral </t>
  </si>
  <si>
    <t xml:space="preserve">PLAN O PROYECTO </t>
  </si>
  <si>
    <t xml:space="preserve">TIEMPO EJECUCION </t>
  </si>
  <si>
    <t xml:space="preserve">Actualizar las Tablas de
retención Documental  </t>
  </si>
  <si>
    <t xml:space="preserve">Programa de Gestión
Documental </t>
  </si>
  <si>
    <t xml:space="preserve">Sistema Integrado de
Conservación  </t>
  </si>
  <si>
    <t xml:space="preserve">Plan de mejoramiento en la
estructura física y propia del
IDS (Construcción del edificio 
propio del IDS)  </t>
  </si>
  <si>
    <t xml:space="preserve">Programas de Capacitación
en la Gestión Documental  </t>
  </si>
  <si>
    <t xml:space="preserve">Valoración de los Fondos
acumulados  </t>
  </si>
  <si>
    <t xml:space="preserve">Digitalización de los
Documentos  </t>
  </si>
  <si>
    <t>Corto Plazo (1
año)</t>
  </si>
  <si>
    <t>Mediano Plazo (1 -
4 años)</t>
  </si>
  <si>
    <t>Largo Plazo
(años enadelante)</t>
  </si>
  <si>
    <t>CODIGO UNSPSC</t>
  </si>
  <si>
    <t xml:space="preserve">DESCRIPCION </t>
  </si>
  <si>
    <t xml:space="preserve">FECHA ESTIMADA DE INICIO DE PROCESO DE SELECCIÓN </t>
  </si>
  <si>
    <t xml:space="preserve">DURACION ESTIMADA DE CONTRATO </t>
  </si>
  <si>
    <t>MODALIDAD DE SELECCIÓN</t>
  </si>
  <si>
    <t xml:space="preserve">FUENTE DE RECURSO </t>
  </si>
  <si>
    <t xml:space="preserve">VALOR ESTIMADO </t>
  </si>
  <si>
    <t xml:space="preserve">VALOR ESTIMADO EN LA VIGENCIA ACTUAL </t>
  </si>
  <si>
    <t>¿SE REQUIERE VIGENCIAS FUTURAS ?</t>
  </si>
  <si>
    <t xml:space="preserve">ESTADO DE SOLICITUD DE VIGENCIAS FUTURAS </t>
  </si>
  <si>
    <t xml:space="preserve">DATOS DE CONTACTO DEL RESPONSABLE </t>
  </si>
  <si>
    <t xml:space="preserve">NECESIDADES ADICIONALES </t>
  </si>
  <si>
    <t>POSIBLES CODIGOS UNSPSC</t>
  </si>
  <si>
    <r>
      <t xml:space="preserve">Entidad: </t>
    </r>
    <r>
      <rPr>
        <b/>
        <u/>
        <sz val="14"/>
        <color theme="1"/>
        <rFont val="Arial"/>
        <family val="2"/>
      </rPr>
      <t>INSTITUTO DEPARTAMENTAL DE SALUD DE NORTE DE SANTANDER</t>
    </r>
  </si>
  <si>
    <r>
      <t xml:space="preserve">Vigencia: </t>
    </r>
    <r>
      <rPr>
        <b/>
        <u/>
        <sz val="14"/>
        <color theme="1"/>
        <rFont val="Arial"/>
        <family val="2"/>
      </rPr>
      <t>2018</t>
    </r>
  </si>
  <si>
    <r>
      <t>Fecha de Publicación:</t>
    </r>
    <r>
      <rPr>
        <b/>
        <u/>
        <sz val="14"/>
        <color theme="1"/>
        <rFont val="Arial"/>
        <family val="2"/>
      </rPr>
      <t xml:space="preserve"> 30 de Enero de 2018</t>
    </r>
  </si>
  <si>
    <t>Plan Anticorrupción y de Atención al Ciudadano</t>
  </si>
  <si>
    <r>
      <rPr>
        <b/>
        <u/>
        <sz val="18"/>
        <color rgb="FFC00000"/>
        <rFont val="Arial"/>
        <family val="2"/>
      </rPr>
      <t>Componente 1:</t>
    </r>
    <r>
      <rPr>
        <b/>
        <sz val="18"/>
        <color theme="1"/>
        <rFont val="Arial"/>
        <family val="2"/>
      </rPr>
      <t xml:space="preserve"> Gestión del Riesgo de Corrupción - Mapa de Riesgos de Corrupción</t>
    </r>
  </si>
  <si>
    <t xml:space="preserve">Subcomponente/procesos </t>
  </si>
  <si>
    <t xml:space="preserve">Actividades </t>
  </si>
  <si>
    <t>Meta o producto</t>
  </si>
  <si>
    <t xml:space="preserve"> Responsable</t>
  </si>
  <si>
    <t xml:space="preserve"> Fecha programada</t>
  </si>
  <si>
    <r>
      <rPr>
        <b/>
        <sz val="12"/>
        <color theme="1"/>
        <rFont val="Arial"/>
        <family val="2"/>
      </rPr>
      <t>Subcomponente/proceso 1</t>
    </r>
    <r>
      <rPr>
        <sz val="12"/>
        <color theme="1"/>
        <rFont val="Arial"/>
        <family val="2"/>
      </rPr>
      <t xml:space="preserve">
Política de Administración de Riesgos</t>
    </r>
  </si>
  <si>
    <t>Socializar el proyecto de presupuesto de la entidad lo que incluye el POAI y el COAI-PAS en el comité Directivo de la entidad.</t>
  </si>
  <si>
    <t>Proyecto de presupuesto socializado y concertado antes de presentar el proyecto de presupuesto a la Junta Directiva de salud para su aprobación antes del 30 de enero de cada vigencia.</t>
  </si>
  <si>
    <t>Alta Dirección, Coordinación del área financiera  y Comité directivo (Integrantes)</t>
  </si>
  <si>
    <t xml:space="preserve">El servidor público bien sea personal de planta o contratista debe abstenerse de obstaculizar, poner trabas o direccionar a terceras personas la elaboración de informes o documentos técnicos; condicionando la viabilidad o conceptos ténicos a cambio de dadibas.  </t>
  </si>
  <si>
    <t xml:space="preserve"> Rectoria e imagen institucional fortalecida. </t>
  </si>
  <si>
    <t>Funcionarios de planta y contratistas de la entidad.</t>
  </si>
  <si>
    <t>1.2.1</t>
  </si>
  <si>
    <t>Seguimiento al cumplimiento del Plan de capacitaciones y asistencia técnicas en los cuales se evidencien soportes como: Listas de asistencias con actas/ informes de monitoreo, que incluyan de las sugerencias, recomendaciones técnicas y los compromisos con fecha de cumplimiento y responsables.</t>
  </si>
  <si>
    <t>Capacitaciones y asistencias técnicas debidamente soportadas que evidencien la Gestión con Valores para Resultados.</t>
  </si>
  <si>
    <t xml:space="preserve">Coordinadores de los grupos, subgrupos y responsables de las dimensiones del PTS. </t>
  </si>
  <si>
    <t>Implementación y divulgación del código de integridad del servidos público.</t>
  </si>
  <si>
    <t xml:space="preserve"> Rectoria e imagen institucional fortalecida enfocada a la Gestión con Valores para Resultados.</t>
  </si>
  <si>
    <t>Alta Dirección y Comité Funcionarios de planta y contratistas de la entidad.</t>
  </si>
  <si>
    <r>
      <rPr>
        <b/>
        <sz val="12"/>
        <color theme="1"/>
        <rFont val="Arial"/>
        <family val="2"/>
      </rPr>
      <t>Subcomponente/proceso 2</t>
    </r>
    <r>
      <rPr>
        <sz val="12"/>
        <color theme="1"/>
        <rFont val="Arial"/>
        <family val="2"/>
      </rPr>
      <t xml:space="preserve">
Construcción del Mapa de Riesgos de
Corrupción</t>
    </r>
  </si>
  <si>
    <t>2.1</t>
  </si>
  <si>
    <t xml:space="preserve">Elaboración de un Listado de recepción de documentación por parte de los prestadores de servicios de salud. 
Analisis del tiempo recepción, gestión y registro del prestador de servicios de salud  </t>
  </si>
  <si>
    <t>Evitar la dilatación del proceso de inscripción o Novedades en el registro especial de prestadores de servicios de salud</t>
  </si>
  <si>
    <t>Vigilancia y Control</t>
  </si>
  <si>
    <t>Semestralmente</t>
  </si>
  <si>
    <t>2.2</t>
  </si>
  <si>
    <t>Elaboración de formato en declaración por parte de verificación</t>
  </si>
  <si>
    <t>Evitar favorecer la habilitacion de servicios de salud a prestadores que no cumplen con los estandares de habilitación</t>
  </si>
  <si>
    <t>trimestral</t>
  </si>
  <si>
    <t>2.3</t>
  </si>
  <si>
    <t>Elaboración de Acta de seguimiento del proceso de licencia de funcionamiento para emisiones ionizantes</t>
  </si>
  <si>
    <t xml:space="preserve">Expedicion de Licencias de funcionamiento para emisiones ionizantes cumpliendo con los requisitos minimos </t>
  </si>
  <si>
    <t>2.4</t>
  </si>
  <si>
    <t xml:space="preserve">
Seguimiento mensual al cumplimiento del procedimiento para efectuar los recobros</t>
  </si>
  <si>
    <t>Recobros efecutuados- recuperación del recursos PPNA</t>
  </si>
  <si>
    <t>Prestacion de Servicios de Salud</t>
  </si>
  <si>
    <t>Mensual</t>
  </si>
  <si>
    <t>2.5</t>
  </si>
  <si>
    <t>Conformar equipo interdisciplinario: líder de financiera, auditor y un jurídico de PSS para las auditorias y la conciliación de glosas con IPS ó ESE  
Sistematizacion de la trazabilidad de la facturación</t>
  </si>
  <si>
    <t>Actas de conciliación suscritas por el equipo interdiciplinario.</t>
  </si>
  <si>
    <t>Subcomponente/proceso 2
Construcción del Mapa de Riesgos de
Corrupción</t>
  </si>
  <si>
    <t>2.7</t>
  </si>
  <si>
    <t>Contar con una base de datos (Bitácora) donde se revisan todas las remisiones
Establecer politicas para garantizar la remisión de los pacientes
Adquirir sotfware</t>
  </si>
  <si>
    <t>Evitar favorecer la remision de pacientes a IPS especificas</t>
  </si>
  <si>
    <t>CRUE</t>
  </si>
  <si>
    <t>2.8</t>
  </si>
  <si>
    <t>Capacitar al recurso humano en la responsabilidad del manejo y custodia de vacunas.
Seguimiento al debido proceso en el reporte de pérdidas de biológico.</t>
  </si>
  <si>
    <t>85% del talento humano de IPS Públicas y Privadas capacitados en el manejo y custodia de vacunas.
100% de municipios con seguimiento en el reporte de pérdidas de biológico.</t>
  </si>
  <si>
    <t>PAI</t>
  </si>
  <si>
    <t>2.9</t>
  </si>
  <si>
    <t>Garantizar la Trazabilidad y Seguimiento al manejo y uso adecuado de los insecticidas del grupo salud pública.</t>
  </si>
  <si>
    <t>Evitar la perdida o comercializacion de los insumos para control de vectores</t>
  </si>
  <si>
    <t>Vectores</t>
  </si>
  <si>
    <t>2.10</t>
  </si>
  <si>
    <t>Realizar visitas aleatorias a establecimientos farmaceuticos con conceptos favorables para aperturas y traslados</t>
  </si>
  <si>
    <t>10% de seguimiento a conceptos favorables para aperturas y traslados de establecimientos farmacéuticos en el Departamento.</t>
  </si>
  <si>
    <t>Medicamentos</t>
  </si>
  <si>
    <t>2.11</t>
  </si>
  <si>
    <t>Realizar visitas aleatorias a los establecimientos farmaceuticos autorizados</t>
  </si>
  <si>
    <t>2% de visitas aleatorias a establecimientos autorizados para verificar el concepto técnico emitido por el inspector de medicamentos.</t>
  </si>
  <si>
    <t>2.12</t>
  </si>
  <si>
    <t>Seguimiento y revision previa a los autos o expedicion de fallos en primera y en segunda instancia con el fin de evitar la dilatación de los procesos disciplinarios con el proposito de obtener el vencimiento de terminos o prescripcion del mismo</t>
  </si>
  <si>
    <t>Agilidad en los procesos diciplinarios.</t>
  </si>
  <si>
    <t>Juridica</t>
  </si>
  <si>
    <t>permanente</t>
  </si>
  <si>
    <t>2.14</t>
  </si>
  <si>
    <t>Actualizar el manual de contratación.</t>
  </si>
  <si>
    <t>Manual de contrataciónn actualizado.</t>
  </si>
  <si>
    <t>Alta Dirección y oficina Júridica.</t>
  </si>
  <si>
    <t>2.15</t>
  </si>
  <si>
    <t xml:space="preserve">Realizar una efectiva supervision y exigencia en el cumplimiento de los contratos y emitir los correspondientes informes de supervisión de acuerdo al manual de supervisión de contratos. </t>
  </si>
  <si>
    <t>Objetos contractuales cumplidos.</t>
  </si>
  <si>
    <t xml:space="preserve">Supervisores de contratos </t>
  </si>
  <si>
    <t>2.16</t>
  </si>
  <si>
    <t>Cruce información entre prestacionde servicios de salud, contabilidad, presupuesto y pagaduria.
Utilizacion del modulo de contratacion del Software de TNS, con el fin de evitar el doble pago de factura por falta de trazabilidad de la factura de prestación de servicios de salud  que permitan identificar y controlar las diferentes pagos realizados</t>
  </si>
  <si>
    <t>Información conciliada, verás y oportuna.</t>
  </si>
  <si>
    <t>Contabilidad y Prestacion de Servicios</t>
  </si>
  <si>
    <t>2.18</t>
  </si>
  <si>
    <t>Verificación con las instituciones públicas y privadas de los titulos a Registrar por la oficina de registros profesionales.</t>
  </si>
  <si>
    <t>Autorización y registro profesional con cumplimiento de los requisitos.</t>
  </si>
  <si>
    <t>Recursos Humanos</t>
  </si>
  <si>
    <r>
      <rPr>
        <b/>
        <sz val="12"/>
        <color theme="1"/>
        <rFont val="Arial"/>
        <family val="2"/>
      </rPr>
      <t>Subcomponente/proceso 3</t>
    </r>
    <r>
      <rPr>
        <sz val="12"/>
        <color theme="1"/>
        <rFont val="Arial"/>
        <family val="2"/>
      </rPr>
      <t xml:space="preserve">
Consulta y divulgación</t>
    </r>
  </si>
  <si>
    <t>3.1</t>
  </si>
  <si>
    <t xml:space="preserve">Fortalecimiento a la implementación del software de gestión documental medinate Capacitación y sencibilización al personal de la Entidad para la </t>
  </si>
  <si>
    <t>Software de gestión documental operando en la Institución</t>
  </si>
  <si>
    <t>Alta dirección Planeación - Sistemas de información - archivo y recursos humanos</t>
  </si>
  <si>
    <t>3.2</t>
  </si>
  <si>
    <t>Publicación en la página web el Plan Anticorrupción e otros informes del IDS de interes a la comunidad en general</t>
  </si>
  <si>
    <t xml:space="preserve">Publicación constante en la pagina www.ids.gov.co </t>
  </si>
  <si>
    <t>Planeación y Sistemas de Información</t>
  </si>
  <si>
    <r>
      <rPr>
        <b/>
        <sz val="12"/>
        <color theme="1"/>
        <rFont val="Arial"/>
        <family val="2"/>
      </rPr>
      <t>Subcomponente/proceso 4</t>
    </r>
    <r>
      <rPr>
        <sz val="12"/>
        <color theme="1"/>
        <rFont val="Arial"/>
        <family val="2"/>
      </rPr>
      <t xml:space="preserve">
Monitorio y revisión</t>
    </r>
  </si>
  <si>
    <t>4.1</t>
  </si>
  <si>
    <t>Los líderes de los procesos en conjunto con sus equipos deben monitorear y revisar periódicamente el documento del Mapa de Riesgos de Corrupción y si es del caso ajustarlo haciendo públicos los cambios.</t>
  </si>
  <si>
    <t>Monitorear permanentemente la gestión del riesgo y la efectividad de los controles establecidos</t>
  </si>
  <si>
    <t>Coordinadores de los grupos, subgrupos, Control Interno y Planeación</t>
  </si>
  <si>
    <r>
      <rPr>
        <b/>
        <sz val="12"/>
        <color theme="1"/>
        <rFont val="Arial"/>
        <family val="2"/>
      </rPr>
      <t>Subcomponente/proceso 5</t>
    </r>
    <r>
      <rPr>
        <sz val="12"/>
        <color theme="1"/>
        <rFont val="Arial"/>
        <family val="2"/>
      </rPr>
      <t xml:space="preserve">
Seguimiento</t>
    </r>
  </si>
  <si>
    <t>5.1</t>
  </si>
  <si>
    <t xml:space="preserve">Realizar auditorías internas analice las causas, los riesgos de corrupción y la efectividad de los controles incorporados en el Mapa de Riesgos de Corrupción.
</t>
  </si>
  <si>
    <t>Adelantar seguimiento al Mapa de Riesgos de
Corrupción.</t>
  </si>
  <si>
    <t>Control Interno</t>
  </si>
  <si>
    <t>ESTRATEGIA DE RACIONALIZACIÓN DE TRÁMITES</t>
  </si>
  <si>
    <t>Nombre de la entidad</t>
  </si>
  <si>
    <t>Instituto Departamental de Salud de Norte de Santander</t>
  </si>
  <si>
    <t>Sector Administrativo</t>
  </si>
  <si>
    <t>No aplica</t>
  </si>
  <si>
    <t>Orden</t>
  </si>
  <si>
    <t>Territorial</t>
  </si>
  <si>
    <t>Departamento:</t>
  </si>
  <si>
    <t>Norte de Santander</t>
  </si>
  <si>
    <t>Año Vigencia:</t>
  </si>
  <si>
    <t>Municipio:</t>
  </si>
  <si>
    <t>San José de Cúcuta</t>
  </si>
  <si>
    <r>
      <rPr>
        <b/>
        <sz val="9"/>
        <rFont val="Arial"/>
        <family val="2"/>
      </rPr>
      <t>DATOS TRÁMITES A RACIONALIZAR</t>
    </r>
  </si>
  <si>
    <r>
      <rPr>
        <b/>
        <sz val="9"/>
        <rFont val="Arial"/>
        <family val="2"/>
      </rPr>
      <t>ACCIONES DE RACIONALIZACIÓN A DESARROLLAR</t>
    </r>
  </si>
  <si>
    <r>
      <rPr>
        <b/>
        <sz val="9"/>
        <rFont val="Arial"/>
        <family val="2"/>
      </rPr>
      <t>PLAN DE EJECUCIÓN</t>
    </r>
  </si>
  <si>
    <r>
      <rPr>
        <b/>
        <sz val="9"/>
        <rFont val="Arial"/>
        <family val="2"/>
      </rPr>
      <t>Tipo</t>
    </r>
  </si>
  <si>
    <r>
      <rPr>
        <b/>
        <sz val="9"/>
        <rFont val="Arial"/>
        <family val="2"/>
      </rPr>
      <t>Número</t>
    </r>
  </si>
  <si>
    <r>
      <rPr>
        <b/>
        <sz val="9"/>
        <rFont val="Arial"/>
        <family val="2"/>
      </rPr>
      <t>Nombre</t>
    </r>
  </si>
  <si>
    <r>
      <rPr>
        <b/>
        <sz val="9"/>
        <rFont val="Arial"/>
        <family val="2"/>
      </rPr>
      <t>Estado</t>
    </r>
  </si>
  <si>
    <r>
      <rPr>
        <b/>
        <sz val="9"/>
        <rFont val="Arial"/>
        <family val="2"/>
      </rPr>
      <t>Situación actual</t>
    </r>
  </si>
  <si>
    <r>
      <rPr>
        <b/>
        <sz val="9"/>
        <rFont val="Arial"/>
        <family val="2"/>
      </rPr>
      <t>Mejora por implementar</t>
    </r>
  </si>
  <si>
    <r>
      <rPr>
        <b/>
        <sz val="9"/>
        <rFont val="Arial"/>
        <family val="2"/>
      </rPr>
      <t>Beneficio al ciudadano o entidad</t>
    </r>
  </si>
  <si>
    <r>
      <rPr>
        <b/>
        <sz val="9"/>
        <rFont val="Arial"/>
        <family val="2"/>
      </rPr>
      <t>Tipo racionalización</t>
    </r>
  </si>
  <si>
    <r>
      <rPr>
        <b/>
        <sz val="9"/>
        <rFont val="Arial"/>
        <family val="2"/>
      </rPr>
      <t>Acciones racionalización</t>
    </r>
  </si>
  <si>
    <r>
      <rPr>
        <b/>
        <sz val="9"/>
        <rFont val="Arial"/>
        <family val="2"/>
      </rPr>
      <t>Fecha inicio</t>
    </r>
  </si>
  <si>
    <r>
      <rPr>
        <b/>
        <sz val="9"/>
        <rFont val="Arial"/>
        <family val="2"/>
      </rPr>
      <t>Fecha final presente vigencia</t>
    </r>
  </si>
  <si>
    <r>
      <rPr>
        <b/>
        <sz val="9"/>
        <rFont val="Arial"/>
        <family val="2"/>
      </rPr>
      <t>Fecha final racionalizaci ón</t>
    </r>
  </si>
  <si>
    <r>
      <rPr>
        <b/>
        <sz val="9"/>
        <rFont val="Arial"/>
        <family val="2"/>
      </rPr>
      <t>Responsable</t>
    </r>
  </si>
  <si>
    <r>
      <rPr>
        <sz val="9"/>
        <rFont val="Arial"/>
        <family val="2"/>
      </rPr>
      <t>Modelo Único – Hijo</t>
    </r>
  </si>
  <si>
    <r>
      <rPr>
        <sz val="9"/>
        <rFont val="Arial"/>
        <family val="2"/>
      </rPr>
      <t>Credencial de expendedor de drogas</t>
    </r>
  </si>
  <si>
    <r>
      <rPr>
        <sz val="9"/>
        <rFont val="Arial"/>
        <family val="2"/>
      </rPr>
      <t>Inscrito</t>
    </r>
  </si>
  <si>
    <t>El ciudadano
radica a través de correo electrónico la documentación, sin embargo, debe allegar las estampillas y consignacion en original para finalizar el trámite</t>
  </si>
  <si>
    <t>Lograr la compra de estampilla por PSE y que el trámite sea completamente en línea</t>
  </si>
  <si>
    <r>
      <rPr>
        <sz val="9"/>
        <rFont val="Arial"/>
        <family val="2"/>
      </rPr>
      <t xml:space="preserve">Ahorro en tiempo y costos de desplazamiento.
</t>
    </r>
    <r>
      <rPr>
        <sz val="9"/>
        <rFont val="Arial"/>
        <family val="2"/>
      </rPr>
      <t>Disponibilidad total para la solicitud del trámite 24/7.</t>
    </r>
  </si>
  <si>
    <t>Tecnológica</t>
  </si>
  <si>
    <t>Pago en línea
Disponer mecanismos de seguimiento
Trámite total en Línea</t>
  </si>
  <si>
    <t>Julio de 2018</t>
  </si>
  <si>
    <t>Diciembre de 2018</t>
  </si>
  <si>
    <t>Junio de 2019</t>
  </si>
  <si>
    <t>Oficina de Control de Medicamentos
Sistemas de Información
Hacienda Departamental</t>
  </si>
  <si>
    <r>
      <rPr>
        <sz val="9"/>
        <rFont val="Arial"/>
        <family val="2"/>
      </rPr>
      <t>Cancelación de la inscripción para el manejo de medicamentos de control especial</t>
    </r>
  </si>
  <si>
    <t xml:space="preserve">El ciudadano radica a través de correo electrónico oficio informando la novedad de cierre de manejo de medicamento de control especial. </t>
  </si>
  <si>
    <r>
      <rPr>
        <sz val="9"/>
        <rFont val="Arial"/>
        <family val="2"/>
      </rPr>
      <t>Diseñar un formulario de cierre e implementar que el trámite sea en línea (que se pueda diligenciar el formulario haciendo la novedad del cierre).</t>
    </r>
    <r>
      <rPr>
        <sz val="9"/>
        <color rgb="FFFF0000"/>
        <rFont val="Arial"/>
        <family val="2"/>
      </rPr>
      <t xml:space="preserve"> </t>
    </r>
  </si>
  <si>
    <t xml:space="preserve">Verificar pago de formulario de cierre en linea. </t>
  </si>
  <si>
    <t>Oficina de Control de Medicamentos
Sistemas de Información</t>
  </si>
  <si>
    <r>
      <rPr>
        <sz val="9"/>
        <rFont val="Arial"/>
        <family val="2"/>
      </rPr>
      <t>Inscripción, renovación, ampliación o modificación para el manejo de medicamentos de control especial</t>
    </r>
  </si>
  <si>
    <t>El ciudadano
radica a través de correo electrónico la documentación, sin embargo, debe allegar las estampillas en original y la consignación para finalizar el trámite</t>
  </si>
  <si>
    <r>
      <rPr>
        <sz val="9"/>
        <rFont val="Arial"/>
        <family val="2"/>
      </rPr>
      <t>Autorización de funcionamiento de establecimientos farmacéuticos</t>
    </r>
  </si>
  <si>
    <r>
      <rPr>
        <sz val="9"/>
        <rFont val="Arial"/>
        <family val="2"/>
      </rPr>
      <t>Único</t>
    </r>
  </si>
  <si>
    <r>
      <rPr>
        <sz val="9"/>
        <rFont val="Arial"/>
        <family val="2"/>
      </rPr>
      <t>Autorización y/o renovación en buenas practicas del servicio farmacéutico (BPSF),</t>
    </r>
  </si>
  <si>
    <r>
      <t>Fecha de Publicación:</t>
    </r>
    <r>
      <rPr>
        <b/>
        <u/>
        <sz val="14"/>
        <color theme="1"/>
        <rFont val="Arial"/>
        <family val="2"/>
      </rPr>
      <t xml:space="preserve"> 30 de Enero 2018</t>
    </r>
  </si>
  <si>
    <r>
      <rPr>
        <b/>
        <u/>
        <sz val="18"/>
        <color theme="5"/>
        <rFont val="Arial"/>
        <family val="2"/>
      </rPr>
      <t>Componente 3:</t>
    </r>
    <r>
      <rPr>
        <b/>
        <sz val="18"/>
        <color theme="1"/>
        <rFont val="Arial"/>
        <family val="2"/>
      </rPr>
      <t xml:space="preserve"> Rendición de Cuentas</t>
    </r>
  </si>
  <si>
    <r>
      <rPr>
        <b/>
        <sz val="12"/>
        <color theme="1"/>
        <rFont val="Arial"/>
        <family val="2"/>
      </rPr>
      <t>Subcomponente/proceso 1</t>
    </r>
    <r>
      <rPr>
        <sz val="12"/>
        <color theme="1"/>
        <rFont val="Arial"/>
        <family val="2"/>
      </rPr>
      <t xml:space="preserve">
Información de calidad y en lenguaje
comprensible</t>
    </r>
  </si>
  <si>
    <t>1.1</t>
  </si>
  <si>
    <t>Facilitar el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</si>
  <si>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</si>
  <si>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</si>
  <si>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Trimestral</t>
  </si>
  <si>
    <t>1.2</t>
  </si>
  <si>
    <t xml:space="preserve">La Rendición de Cuentas es un instrumento que implica la obligación de informar y el derecho de ser informado,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</si>
  <si>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2017, Ejecuciones presupuestales - Plan de Inversion, Informes de Gestión trimestrales publicados para fácil acceso de la comunidad, Contratación y demás información pública)</t>
  </si>
  <si>
    <t>Planeacion y sistemas de información - Participación Social y atencion a la comunidad</t>
  </si>
  <si>
    <t>Permanente</t>
  </si>
  <si>
    <r>
      <rPr>
        <b/>
        <sz val="12"/>
        <color theme="1"/>
        <rFont val="Arial"/>
        <family val="2"/>
      </rPr>
      <t>Subcomponente/proceso 2</t>
    </r>
    <r>
      <rPr>
        <sz val="12"/>
        <color theme="1"/>
        <rFont val="Arial"/>
        <family val="2"/>
      </rPr>
      <t xml:space="preserve">
Diálogo de doble vía con la ciudadanía
y sus organizaciones</t>
    </r>
  </si>
  <si>
    <t>Anualmente se efectuará un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</si>
  <si>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</si>
  <si>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</si>
  <si>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2018</t>
  </si>
  <si>
    <r>
      <rPr>
        <b/>
        <sz val="12"/>
        <color theme="1"/>
        <rFont val="Arial"/>
        <family val="2"/>
      </rPr>
      <t>Subcomponente/proceso 3</t>
    </r>
    <r>
      <rPr>
        <sz val="12"/>
        <color theme="1"/>
        <rFont val="Arial"/>
        <family val="2"/>
      </rPr>
      <t xml:space="preserve">
Incentivos para motivar la cultura de la
rendición y petición de cuentas</t>
    </r>
  </si>
  <si>
    <t>Incentivar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</si>
  <si>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</si>
  <si>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</si>
  <si>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</si>
  <si>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</si>
  <si>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</si>
  <si>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</si>
  <si>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</si>
  <si>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4.2</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</si>
  <si>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</si>
  <si>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</si>
  <si>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</si>
  <si>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2017</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</si>
  <si>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</si>
  <si>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</si>
  <si>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t>
  </si>
  <si>
    <t xml:space="preserve">Informes trimestrales que evidence el oportuno seguimiento y cirerre de las PQR.  </t>
  </si>
  <si>
    <t xml:space="preserve">Servicio de atencion a la comunidad (SAC) </t>
  </si>
  <si>
    <t>Definir y difundir el portafolio de servicio al ciudadano de la entidad</t>
  </si>
  <si>
    <t>Portafolio socializado en la Entidad y difundido a través de la web www.ids.gov.co</t>
  </si>
  <si>
    <t>Servicio de atencion a la comunidad (SAC) - Participación Social - Sistemas de Información</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</si>
  <si>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</si>
  <si>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</si>
  <si>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</si>
  <si>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</si>
  <si>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</si>
  <si>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Afianzar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</si>
  <si>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</si>
  <si>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</si>
  <si>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30 de Junio de 2018</t>
  </si>
  <si>
    <r>
      <rPr>
        <b/>
        <sz val="12"/>
        <color theme="1"/>
        <rFont val="Arial"/>
        <family val="2"/>
      </rPr>
      <t>Subcomponente/proceso 4</t>
    </r>
    <r>
      <rPr>
        <sz val="12"/>
        <color theme="1"/>
        <rFont val="Arial"/>
        <family val="2"/>
      </rPr>
      <t xml:space="preserve">
Normativo y procedimental</t>
    </r>
  </si>
  <si>
    <t xml:space="preserve">Actualizar el acto administrativo de reglamento interno de PQR y denuncias.
</t>
  </si>
  <si>
    <t>Acto administrativo de reglamento interno de PQR y denuncias actualizado</t>
  </si>
  <si>
    <t>Servicio de atencion a la comunidad (SAC) - Participación Social - Planeación - Juridica y Alta dirección</t>
  </si>
  <si>
    <r>
      <rPr>
        <b/>
        <sz val="12"/>
        <color theme="1"/>
        <rFont val="Arial"/>
        <family val="2"/>
      </rPr>
      <t>Subcomponente/proceso 5</t>
    </r>
    <r>
      <rPr>
        <sz val="12"/>
        <color theme="1"/>
        <rFont val="Arial"/>
        <family val="2"/>
      </rPr>
      <t xml:space="preserve">
Relacionamiento con el ciudadano</t>
    </r>
  </si>
  <si>
    <t>Medir la satisfacción del ciudadano en relación con los trámites y servicios que presta la Entidad.</t>
  </si>
  <si>
    <t>Evaluar trimestralmente la encuesta  para medir la satisfacción del ciudadano</t>
  </si>
  <si>
    <t>Servicio de atencion a la comunidad (SAC) - Participación Social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</si>
  <si>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</si>
  <si>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</si>
  <si>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</si>
  <si>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</si>
  <si>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 xml:space="preserve">Semestral </t>
  </si>
  <si>
    <r>
      <t>Fecha de Publicación:</t>
    </r>
    <r>
      <rPr>
        <b/>
        <u/>
        <sz val="14"/>
        <color theme="1"/>
        <rFont val="Arial"/>
        <family val="2"/>
      </rPr>
      <t xml:space="preserve"> 31 de Enero de 2018</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</si>
  <si>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</si>
  <si>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Informcaión</t>
    </r>
  </si>
  <si>
    <t>Indicadores</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</si>
  <si>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</si>
  <si>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</si>
  <si>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Diagnóstico realizado</t>
  </si>
  <si>
    <t>Diagnóstico elaborado</t>
  </si>
  <si>
    <t>Abril de 2018</t>
  </si>
  <si>
    <t>Mantener actualizada la página web con la información de acuerdo a la Ley de transparencia y acceso a la información.</t>
  </si>
  <si>
    <t>Enlace de transparencia y acceso a la información en la página web</t>
  </si>
  <si>
    <t># de publicaciones/# total de publicaciones solicitadas</t>
  </si>
  <si>
    <t>1.3</t>
  </si>
  <si>
    <t>Mantener actualizados en la plataforma SUIT los trámites y OPA de la entidad</t>
  </si>
  <si>
    <t>Trámites y OPA registrados y actualizados en el SUIT</t>
  </si>
  <si>
    <t># de trámites inscritos/# total de trámites</t>
  </si>
  <si>
    <t>Planeación y Sistemas de Información junto a las dependencias y grupos involucrados</t>
  </si>
  <si>
    <t>1.4</t>
  </si>
  <si>
    <t>Asegurar el registro de los contratos de Función Pública en el SECOP y SIA OBSERVA</t>
  </si>
  <si>
    <t>100% de los contratos registrados</t>
  </si>
  <si>
    <t># de contratos publicados / #  contratos celebrados</t>
  </si>
  <si>
    <t>Recursos Fìsicos, Recursos Humanos, Prestación de Servicios y Salud Pública Colectiva</t>
  </si>
  <si>
    <t>1.5</t>
  </si>
  <si>
    <t>Identificar, analizar, estructurar, aprobar y publicar datos abiertos</t>
  </si>
  <si>
    <t>Datos abiertos publicados</t>
  </si>
  <si>
    <t># de datos abiertos publicados / #  de datos abiertos conformados</t>
  </si>
  <si>
    <t>Sistemas de Información junto a todas la dependencias y grupos</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</si>
  <si>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</si>
  <si>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</si>
  <si>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t>Software adquirido</t>
  </si>
  <si>
    <t>Software implementado</t>
  </si>
  <si>
    <t>Servicio de Atención a la Comunidad, Planeación y Sistemas de Información</t>
  </si>
  <si>
    <t>Octubre de 2018</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</si>
  <si>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</si>
  <si>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</si>
  <si>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t>Publicación en la página web la actaulización del Inventario de activos de información e Índice de información clasificada y reservada</t>
  </si>
  <si>
    <t>Publicaciones</t>
  </si>
  <si>
    <t>Jurídica y Planeación y Sistemas de Información</t>
  </si>
  <si>
    <t>Agosto de 2018</t>
  </si>
  <si>
    <r>
      <rPr>
        <b/>
        <sz val="12"/>
        <color theme="1"/>
        <rFont val="Arial"/>
        <family val="2"/>
      </rPr>
      <t>Subcomponente/proceso 4</t>
    </r>
    <r>
      <rPr>
        <sz val="12"/>
        <color theme="1"/>
        <rFont val="Arial"/>
        <family val="2"/>
      </rPr>
      <t xml:space="preserve">
Criterio Diferencial de
Accesibilidad</t>
    </r>
  </si>
  <si>
    <t>Cambiar el diseño de la página web que cumpla con criterios diferencial de accesibilidad y a los lineamientos de la política editorial de la entidad</t>
  </si>
  <si>
    <t>Página web con nuevo diseño</t>
  </si>
  <si>
    <t>Página web actualizada</t>
  </si>
  <si>
    <r>
      <rPr>
        <b/>
        <sz val="12"/>
        <color theme="1"/>
        <rFont val="Arial"/>
        <family val="2"/>
      </rPr>
      <t>Subcomponente/proceso 5</t>
    </r>
    <r>
      <rPr>
        <sz val="12"/>
        <color theme="1"/>
        <rFont val="Arial"/>
        <family val="2"/>
      </rPr>
      <t xml:space="preserve">
Monitoreo del Acceso a
la Información Pública</t>
    </r>
  </si>
  <si>
    <t>Mantener informado al ciudadado del comportamiento de las solicitudes de acceso a la información pública</t>
  </si>
  <si>
    <t>Publicación del Informe de Acceso a la Información Pública</t>
  </si>
  <si>
    <t>Capítulo incluido en el informe de PQRSD/ Informe PQRSD</t>
  </si>
  <si>
    <t>Servicio de Atención a la Comunidad y Sistemas de Información</t>
  </si>
  <si>
    <t>Recursos Financieros, Atención en Salud, Recursos Humanos, Jurídica,  Planeación (Arquitectura) (Sistemas)</t>
  </si>
  <si>
    <t>Recursos Financieros, Atención en Salud, Recursos Humanos, Jurídica,  Planeación Sistemas</t>
  </si>
  <si>
    <t>Grupo Financiero con responsabilidad de las ESE como empleadoras y las Entidades Administradoras  (Cesantías, Salud, Pensiones y ARL)</t>
  </si>
  <si>
    <t>Recuros Financieros, Atención en Salud.</t>
  </si>
  <si>
    <t>Recuros Financieros, Presupuesto y Pagaduría.</t>
  </si>
  <si>
    <t>Avances esperados y ejecutados en los Informes de Gestion, Planes de Accion. 
Logro de Metas Planteadas 
Mejoramiento de Gestión</t>
  </si>
  <si>
    <t>Plan de Acción  Institutocional 2021</t>
  </si>
  <si>
    <t>Documento Plan de Accion Revisado y consolidado</t>
  </si>
  <si>
    <t>Documento Informe de Gestion Revisado y consolidado</t>
  </si>
  <si>
    <t>N/A</t>
  </si>
  <si>
    <t xml:space="preserve"> (Informe avance Plan de accion / informes de seguimiento planeados en el año)  * 100 </t>
  </si>
  <si>
    <t>Avances esperados y ejecutados en los Informes de Gestion y  Planes la entidad 
Logro de Metas Planteadas 
Mejoramiento de Gestión</t>
  </si>
  <si>
    <t>Revisión metas y porcentajes de ejecucion con respecto a lo programado por el IDS del Plan de Desarrollo Departamental vigente</t>
  </si>
  <si>
    <t>Documento PDD Gestion revisado por el Coordinador de Planeacion del IDS</t>
  </si>
  <si>
    <t>Presentación a los Miembros del CTSSS, Asamblea Departamental y al Sr.Gobernador.</t>
  </si>
  <si>
    <t>Documento previamente entregado y Actas</t>
  </si>
  <si>
    <t>Realizar Informe de Rendicion de cuentas anual</t>
  </si>
  <si>
    <t>Informe de rendiciòn Presentacion Power Point</t>
  </si>
  <si>
    <t>(Metas alcanzadas por la entidad para la vigencia/ Total metas planeadas por la entidad en la vigencia) * 100</t>
  </si>
  <si>
    <t>Avances esperados en el Plan Anticorrupcion, acciones preventivas, correctivas y de mejoramiento.</t>
  </si>
  <si>
    <t>Realizar mesas de trabajo para identificar los riesgos de corrupcion de la Entidad</t>
  </si>
  <si>
    <t xml:space="preserve">Actas de Reuniones y firmas de asistencias
</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</si>
  <si>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</si>
  <si>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</si>
  <si>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</si>
  <si>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</si>
  <si>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Numero de capacitaciones realizadas / Numero de capacitaciones programadas</t>
  </si>
  <si>
    <t xml:space="preserve">(Numero de  socializaciones realizadas / Numero Socializaciones programadas)  *  100
</t>
  </si>
  <si>
    <t>Cumplir con los lineamientos del Ministerio de Salud en cuanto al Plan Territorial de Salud</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</si>
  <si>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</si>
  <si>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</si>
  <si>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</si>
  <si>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Desarrollar el Documento del Plan de Desarrollo 2020-2023 y Plan Territorial de Salud</t>
  </si>
  <si>
    <t>Acta de Consejo de gobierno y listado de asistencias</t>
  </si>
  <si>
    <t>Paticipacion en el proceso de diagnostico  formulacion y aprobacion del plan de desarrollo departamental 2020-2023 y Plan Territorial de Salud</t>
  </si>
  <si>
    <t>Ordenanza de aprobacion y documento plan de desarrollo Dptal y PTS</t>
  </si>
  <si>
    <t>Cumplimiento de la Resolución 2003 de 2014 para la vigencia 2016</t>
  </si>
  <si>
    <t>Plano revisado y firmado</t>
  </si>
  <si>
    <t>Cumplir con la entrega de informes oportunos a los diferentes Entes de Control</t>
  </si>
  <si>
    <t xml:space="preserve">Revisar, verificar y consolidar la información solicitada por los diferentes Entes de Control </t>
  </si>
  <si>
    <t>Documentos</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</si>
  <si>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</si>
  <si>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</si>
  <si>
    <t>Fichas MGA WEB
Inscirpcion Sistema 
Interno de Radicacion de Proyectos
Radicacion Banco de Proyectos de la Gobernacion</t>
  </si>
  <si>
    <t>Dar cumplimiento a las politicas y lineamientos  del modelo integrado de planeacion y gestion MIPG</t>
  </si>
  <si>
    <t>Revisar los diferenctes documentos (caracterizacion, procedimientos, formatos) referentes al sistema integrado de gestión  y proponer ajustes a los mismos.</t>
  </si>
  <si>
    <t xml:space="preserve">Documentos recibidos para ajustes y aprobación en el sistema integrado de gestion </t>
  </si>
  <si>
    <t>Control de documentos y registros</t>
  </si>
  <si>
    <t>Realizar la  emision, distribución y control de documentos del sistema de gestion de la calidad.</t>
  </si>
  <si>
    <t xml:space="preserve">Actualizacion del Programa de Gestión Documental </t>
  </si>
  <si>
    <t>Documento actualizado y aprobado</t>
  </si>
  <si>
    <t>Actualizacion del Plan Institucional de Archivos - PINAR</t>
  </si>
  <si>
    <t>Formular plan de mejoramiento archivistico</t>
  </si>
  <si>
    <t>Documento elaborado y aprobado</t>
  </si>
  <si>
    <t>Seguimiento a los compromisos establecidos con las oficinas productoras de acuerdo a lo evidenciado en el Diagnostico Integral de Archivos</t>
  </si>
  <si>
    <t xml:space="preserve">Cronograma, actas, listado de asistencia </t>
  </si>
  <si>
    <t>Desarrollar capacitaciones y asistencias tecnicas todos los actores del sistema.</t>
  </si>
  <si>
    <t>Cronograma de capacitación y/o asistencia técnica
Actas y listados de asistencias</t>
  </si>
  <si>
    <t>Apoyar tecnicamente en las auditorias realizadas por los entes de control.</t>
  </si>
  <si>
    <t xml:space="preserve">Plan Anual de Auditoria
Cronograma de Auditoria
</t>
  </si>
  <si>
    <t>Realización del Comité de Gestion y Desempeño de MIPG</t>
  </si>
  <si>
    <t>Actas y listado de asistencias</t>
  </si>
  <si>
    <t>Cumplir con los estandares de la Normatividad de la Ley General de Archivo</t>
  </si>
  <si>
    <t>Seguimiento y revisión a las tareas de clasificación, organización, descripcion, actualización  e identificacion de los inventariós documentales de los archivos de gestión de todas las oficinas productoras</t>
  </si>
  <si>
    <t>cronograma - inventarios documental</t>
  </si>
  <si>
    <t>Realizar los ajustes requeridos por comité Departamental de Archivo para la aprobacion de las Tablas de Retención Documental de la institucion</t>
  </si>
  <si>
    <t>Tabla de retencion documental con ajustes</t>
  </si>
  <si>
    <t xml:space="preserve">Radicar proyecto de fortalecimiento de la gestion documental del instituto departamental de salud presentado en la gobernacion departamental  </t>
  </si>
  <si>
    <t xml:space="preserve">correos institucionales,  comunicaciones </t>
  </si>
  <si>
    <t>Recepción, verificación, radicación en el SIEDOC Documental y distribución de la correspondencia externa recibida.</t>
  </si>
  <si>
    <t>Numero de radicados y registros en el SIEDOC documental</t>
  </si>
  <si>
    <t>Atención a consulta  y prestamo de Documentos en el archivo central</t>
  </si>
  <si>
    <t>Numero de consultas</t>
  </si>
  <si>
    <t>Fortalecer la Unidad de Archivo y correspondencia en equipos de digitalización e insumos archivisticos , teniendo en cuental la proyeccion del Recurso humano en la vigencia 2020 - 2023</t>
  </si>
  <si>
    <t xml:space="preserve">oficios de gestion radicados en planeacion departamental </t>
  </si>
  <si>
    <t xml:space="preserve">Capacitar al personal de la Institucion de acuerdo con las necesidades detectadas en los procesos de Gestión Documental. </t>
  </si>
  <si>
    <t>Cronograma, registro fotografico,Listado de Asistencias y Actas de capacitaciones</t>
  </si>
  <si>
    <t xml:space="preserve">Programar jornadas de fumigación y desinfeccion a los archivos </t>
  </si>
  <si>
    <t>Cronograma - comunicaciones</t>
  </si>
  <si>
    <t>Sumatoria de estrategias presentadas para la adopcion del plan Decenal</t>
  </si>
  <si>
    <t>(Número de acciones implementadas/número de acciones propuestas en la estrategia) * 100</t>
  </si>
  <si>
    <t xml:space="preserve">(Numero de  capacitaciones realizadas / Numero capacitaciones programadas)  *  100
</t>
  </si>
  <si>
    <t>Sumatoria de proyectos  de inversion del Instituto relacionados en el banco de proyectos</t>
  </si>
  <si>
    <t xml:space="preserve">No. de documentos analisadospor el SIG  y evaluados / total de documentos entregados. </t>
  </si>
  <si>
    <t xml:space="preserve"># de procesos aplicando la actualizacion modificacion de sus procedimientos en busca del lineamiento del MIPG (reuniones y/o asistencias tecnicas) / total de procesos de la instituto departamental de salud </t>
  </si>
  <si>
    <t>No.de documentos aprobados por direccion y publicados / total de documentos entregados al SIG</t>
  </si>
  <si>
    <t xml:space="preserve">No. de capacitaciones realizadas en pro del SIG / total de capacitaciones programadas </t>
  </si>
  <si>
    <t xml:space="preserve">No. de auditorias y capacitaciones externas al ids / total de auditorias y capacitaciones asistidas </t>
  </si>
  <si>
    <t>Numero de reuniones realizadas de Comites/ Numero de reuniones programadas de Comites</t>
  </si>
  <si>
    <t xml:space="preserve"> (Numero de capacitaciones realizadas / Numero capacitaciones  programadas)  *  100</t>
  </si>
  <si>
    <t>Concientizar en la entidad la importancia de la implementación de la Política Digital</t>
  </si>
  <si>
    <t>Software cumpliendo con la normatividad y los procedimeintos establecidos por la Entidad</t>
  </si>
  <si>
    <t>Socializar software adquiridos
Mantener actualizado el catálogo de sistemas de información.
Prestar soporte técnico en la implementación del software
Dar seguimiento a los ajustes pertinentes del software.</t>
  </si>
  <si>
    <t>Garantizar el óptimo funcionamiento de las tecnologías de información y comunicación.</t>
  </si>
  <si>
    <t>Socializar la Guía de mantenimiento
preventivo y correctivo a los equipos informáticos de la Entidad y las Políticas de Seguridad Informática</t>
  </si>
  <si>
    <t>Apoyar la implementación de la facturación electrónica</t>
  </si>
  <si>
    <t>Prestar soporte técnico oportuno y mantener continuidad en los servicios tecnológicos.</t>
  </si>
  <si>
    <t>Proyectos tecnológicos alineados con los objetivos institucionales y con el Modelo integrado de Planeación y Gestión</t>
  </si>
  <si>
    <t>Aportar a la planificación y ejecución de proyectos para el fortalecimiento de tecnologías de la información y comunicaciones</t>
  </si>
  <si>
    <t>Catálogo de sistemas de información</t>
  </si>
  <si>
    <t>Procedimiento</t>
  </si>
  <si>
    <t>Formatos de solicitud interna</t>
  </si>
  <si>
    <t>Proyectos de fortalecimiento TIC</t>
  </si>
  <si>
    <t>Número de software en funcionamiento según la normatividad de la entidad/Total de software adquiridos * 100</t>
  </si>
  <si>
    <t>Procedimiento creado</t>
  </si>
  <si>
    <t>Solicitudes de servicios  atendidas en el periodo/Total de solicitudes de servicios  * 100</t>
  </si>
  <si>
    <t>Aportes realizados a la planificación y ejecución de proyectos / Total de proyectos propuestos por la entidad * 100</t>
  </si>
  <si>
    <t>1)Formular a más tardar el 10 de febrero el Programa Anual de Auditorías, el cual será revisado y aprobado por  el Comité de Control Interno (CICI).
2)Desarrollar en un 100% el Programa Anual de Aduditoría aprobado por el CICI</t>
  </si>
  <si>
    <t>Informes de Auditoría e Informes de gestión de la OCI</t>
  </si>
  <si>
    <t>Dos (2) sesiones de Comité Institucional de Control Interno</t>
  </si>
  <si>
    <t>Conjuntamente con la Dirección convocar a Comité de Control Interno, como mínimo dos (2) veces al año.</t>
  </si>
  <si>
    <t>Actas de Comité.</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</si>
  <si>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</si>
  <si>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</si>
  <si>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1.3.1. Acompañamiento y participación en   Comité Directivo  y demás Comités del IDS.</t>
  </si>
  <si>
    <t>2. Proyectar actos administrativos</t>
  </si>
  <si>
    <t>2.1.1. Atender oportunamente los requerimientos de la Dirección de la entidad respecto a la elaboración de proyectos de actos administrativos</t>
  </si>
  <si>
    <t>3. Emitir conceptos jurídicos</t>
  </si>
  <si>
    <t>3.1.1. Atender con diligencia la solicitud de conceptos jurídicos solicitados por la Dirección del Instituto.</t>
  </si>
  <si>
    <t>4. Dar respuesta oportuna  a derechos de petición que son trasladados a esta oficina</t>
  </si>
  <si>
    <t>4.1.1. Una vez recibido el Derecho de Petición, se deben efectuar las tareas de registro, revisión, trámite y respuesta oportuna al peticionario.</t>
  </si>
  <si>
    <t>1. Inventariar los procesos adelantados en contra y a favor del IDS</t>
  </si>
  <si>
    <t>1.1.1. Alimentar permanentemente la base de datos de los procesos judiciales que se adelantan en la entidad, a fin de mantener la organización, información y control de los mismos.</t>
  </si>
  <si>
    <t>2.Contestar o formular demandas y demás actuaciones que sustenten la posición de la entidad</t>
  </si>
  <si>
    <t>2.1.1. Notificación de la demanda</t>
  </si>
  <si>
    <t>2.1.2. Asignar el abogado que llevará el proceso</t>
  </si>
  <si>
    <t>2.1.3. Realizar seguimiento</t>
  </si>
  <si>
    <t>3.Atender acciones de tutela impetradas</t>
  </si>
  <si>
    <t>3.1.1. Notificación</t>
  </si>
  <si>
    <t>3.1.2. Dar respuesta una vez se alleguen los soportes por la dependencia responsable</t>
  </si>
  <si>
    <t>3.1.3. Seguimiento</t>
  </si>
  <si>
    <t>1.     Convocar y desarrollar el Comité de Conciliación y Defensa Judicial</t>
  </si>
  <si>
    <t>1.1.1  Convocar a Comité de Conciliación conforme a solicitudes de conciliación y fechas programadas por la Procuraduría.</t>
  </si>
  <si>
    <t>1.    Propender por la reducción  de demandas y condenas en contra de la entidad, respecto a acciones u omisiones.</t>
  </si>
  <si>
    <t>1.1.1.  Identificar permanentemente las causas que generan los procesos judiciales</t>
  </si>
  <si>
    <t>1.2.1. Recomendar a la dirección de la entidad la continuidad de la contratación de los profesionales que ejercen la defensa judicial de la entidad.</t>
  </si>
  <si>
    <t>1.   Mantener al día los procesos de investigación disciplinaria a que haya lugar</t>
  </si>
  <si>
    <t>1.1.1.  Practicar las diligencias preliminares.</t>
  </si>
  <si>
    <t>1.1.2.  Estudiar y tomar decisiones de abrir o no investigaciones por hechos o actos de los funcionarios que puedan configurar faltas disciplinarias.</t>
  </si>
  <si>
    <t>1.2.1. Llevar a cabo los procesos de investigación conforme lo establece la Ley 734 de 2002 (Código Único Disciplinario).</t>
  </si>
  <si>
    <t>1.2.2. Llevar para registro y control una base de datos actualizada de los procesos.</t>
  </si>
  <si>
    <t>1.2.3.  Rendir los informes exigidos en la norma.</t>
  </si>
  <si>
    <t>1.2.4. Hacer seguimiento al proceso</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</si>
  <si>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</si>
  <si>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</si>
  <si>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</si>
  <si>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</si>
  <si>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</si>
  <si>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</si>
  <si>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</si>
  <si>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</si>
  <si>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</si>
  <si>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</si>
  <si>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</si>
  <si>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</si>
  <si>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</si>
  <si>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</si>
  <si>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</si>
  <si>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</si>
  <si>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</si>
  <si>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</si>
  <si>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</si>
  <si>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</si>
  <si>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 xml:space="preserve"> - Recibo de los bienes o servicios y tramite del pago correspondiente</t>
  </si>
  <si>
    <t>Facturas de venta de bienes, o de servicios</t>
  </si>
  <si>
    <t>Publicar los documentos contractuales requeridos y en los términos legales</t>
  </si>
  <si>
    <t xml:space="preserve"> - Revisión de los documentos a insertar en el SECOP</t>
  </si>
  <si>
    <t>Documentos publicados en el SECOP</t>
  </si>
  <si>
    <t xml:space="preserve"> - Inserción en el SECOP de los documentos</t>
  </si>
  <si>
    <t xml:space="preserve"> - Verificación y seguimiento a la publicación de los documentos</t>
  </si>
  <si>
    <t>Meta propuesta de centros de costo / levantamiento de la información de inventarios activos e inactivos por centro de costos</t>
  </si>
  <si>
    <t>Numero de solicitudes de comisiones de desplazamiento / Numero de Actos administrativos de comisiones realizadas y liquidadas</t>
  </si>
  <si>
    <t>Numero de facturas de servicios a pagar / pago de las facturas de servicios públicos de la entidad recibidas</t>
  </si>
  <si>
    <t>Necesidades generales consolidadas / necesidades valoradas y estandarizadas</t>
  </si>
  <si>
    <t>Número total de procesos / Número de aceptaciones o contratos suscritos</t>
  </si>
  <si>
    <t>Total aceptaciones o contratos / Pagos de bienes y servicios</t>
  </si>
  <si>
    <t>Total procesos contractuales realizados / procesos cargados en el SECOP</t>
  </si>
  <si>
    <t>Documentos soportes para revisión y validación de información .  Información cargada en el aplicativo web en los plazos establecidos por el Ministerio de Salud y protección Social  y Resolución del IDS</t>
  </si>
  <si>
    <t xml:space="preserve">Programar de acuerdo a fechas definidas por el Ministerio de Salud y Protección Social  el 100% de las Mesas de Saneamiento de los Aportes Patronales del Departamento </t>
  </si>
  <si>
    <t xml:space="preserve">Programar la distribución de los recursos de acuerdo a metodología definida para aplicar normatividad, construir indicadores financieros y aplicarlos </t>
  </si>
  <si>
    <t xml:space="preserve"> Elaborar la distribucion  de los recursos SGP- Subsidio Oferta a las ESE de acuerdo a los muncipios monopolios de acuerdo a metodología del IDS acorde normatividad- Elaborar los indicadores financieros - realizar seguimientos a los indicadores trimestralmente e informar  ala oficina de Prestación de Servicios para el giro de los recursos</t>
  </si>
  <si>
    <t xml:space="preserve">Realizar el seguimiento al 100% de los recursos asignados a las ESE del Departamento </t>
  </si>
  <si>
    <t xml:space="preserve"> Concepto Técnico de las modificaciones para incorporar los recursos del MSPS- Realizar seguimiento a través de las plataforma SIHO o el medio que defina el MSP- Preparar los informes correspondientes en la priodicida exigida por el MSPS</t>
  </si>
  <si>
    <t>Conceptos Técncios expedidos- Informes presentados al MSPS sobre seguimiento de recursos</t>
  </si>
  <si>
    <t xml:space="preserve">Presupuesto de ESE aprobados por el CONFIS Departamental y adoptados por las Juntas directivas de las ESE, al igual que sus modificaciones y Planes de cargos. </t>
  </si>
  <si>
    <t>Circular directriz elaboración presupuesto ingresos y gastos. Presupuestos elaborados. Presupuestos programados. Modificaciones presupuestales asesoradas.  Conceptos aprobación presupuesto y modificaciones a los mismos.</t>
  </si>
  <si>
    <t xml:space="preserve">Presupuesto de ESE con aplicación del Catalogo de Clasificación Presupuestal para el 2022  </t>
  </si>
  <si>
    <t>Coordinar nivel nacional capacitaciones para aplicación del CCPT, al igual que definir el Clasificador Presupuestal para las ESE</t>
  </si>
  <si>
    <t>Circulares invitación a capacitaciones tanto del nivel nacional como del IDS sobre aplicación del Catalogo de Clasificación Presupuestal aplicado a las ESE- Catalogo definido para las ESE del Departamento</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</si>
  <si>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</si>
  <si>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</si>
  <si>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 xml:space="preserve">Consolidado de la documentación solicitada y remitida a la Contadora del Departamento </t>
  </si>
  <si>
    <t>Plan de Desarrollo del Departamento elaborado 2020-2023</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</si>
  <si>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</si>
  <si>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</si>
  <si>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</si>
  <si>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Recursos definidos, asignados  y ejecutados según normatividad vigente</t>
  </si>
  <si>
    <t>Documentos de constitución de Reservas y Cuentas por pagar, cuadro operaciones de cierre.</t>
  </si>
  <si>
    <t>Ejecutar Presupuesto con disponibilidades, registros  y definitivas presupuestales requeridos por el Ordenador</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</si>
  <si>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</si>
  <si>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</si>
  <si>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</si>
  <si>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Movimientos financieros registrados oportunamente</t>
  </si>
  <si>
    <t>movimientos de presupuesto, contabilidad y tesoreria registrados en el sistema integrado financiero TNS</t>
  </si>
  <si>
    <t>Ordenes de pago con cumplimiento de normatividad vigente y soportes requeridos</t>
  </si>
  <si>
    <t>Elaboración, radicación y trámite de ordenes de pago diferentes conceptos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</si>
  <si>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</si>
  <si>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</si>
  <si>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</si>
  <si>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</si>
  <si>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</si>
  <si>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</si>
  <si>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(No. de Validaciones / Total de ESE del Departamento )*100</t>
  </si>
  <si>
    <t>No. ESE con % Indicadores Financieros Trimestrales  / Total de ESE Del Departamento con 100% Seguimiento Indicadores Financieros* 100)</t>
  </si>
  <si>
    <t>No. ESE con % conceptos Técnicos e Informess  / Total de ESE Del Departamento con 100% Seguimiento recursos MSPS* 100)</t>
  </si>
  <si>
    <t xml:space="preserve">Recursos ejecutados para coofinanciación  del Aseguramiento/ total recursos asingados para el aseguramiento. </t>
  </si>
  <si>
    <t>Actos Administrativos constitución de Reservas,  Cuentas por pagar e incoporación Presupuestal de los resultados del cierre</t>
  </si>
  <si>
    <t xml:space="preserve">Informes contables presentados a los Entes Nacionales y de Control/ No.Informes Contables solicitados por los Entidades </t>
  </si>
  <si>
    <t>Sofware TNS actualizado diariamente con las operaciones financieras de la Entidad</t>
  </si>
  <si>
    <t>Número de cuentas radicadas, tramitadas y pagadas/ Total de cuentas radicadas</t>
  </si>
  <si>
    <t>Lograr el 100% de
las actividades
planeadas con
eficiencia y
oportunidad.</t>
  </si>
  <si>
    <t>Proyección de actos administrativos de vinculación y situaciones administrativas del recurso humano del Instituto Departamental de Salud</t>
  </si>
  <si>
    <t>carpeta de Historia laboral</t>
  </si>
  <si>
    <t>Inducción al personal vinculado.</t>
  </si>
  <si>
    <t>formato de asistencia</t>
  </si>
  <si>
    <t>Circular de información y requerimiento a jefes inmediatos sobre la la evaluación del desempeño laboral de los funcionarios inscritos en carrera.</t>
  </si>
  <si>
    <t>Circular fisica o e-mail</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</si>
  <si>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</si>
  <si>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</si>
  <si>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Circulares, e-mail, información del proceso</t>
  </si>
  <si>
    <t>Registro de autorizaciones de las profesiones y ocupaciones del área de salud  y reporte mensual al RETHUS.</t>
  </si>
  <si>
    <t>registro y resoluciones</t>
  </si>
  <si>
    <t>Organizar  reuniones del Comité de Servicio Social Obligatorio en cumplimiento de sus competencias</t>
  </si>
  <si>
    <t>Oficios enviados por los profesionales y convocatoria.</t>
  </si>
  <si>
    <t>consolidacion ejecucion y publicacion en pagina web del plan estrategico de talento humano para la actual vigencia</t>
  </si>
  <si>
    <t xml:space="preserve">Elaboracion y envio para publicación en la pagina Institucional el plan estrategico de talento humano </t>
  </si>
  <si>
    <t>Documento de plan estrategico de talento humano y publicación en la pagina Web de la Entidad</t>
  </si>
  <si>
    <t xml:space="preserve">Elaboracion, consolidacion y seguimiento del plan anual de vacantes </t>
  </si>
  <si>
    <t>elaboracion y cargue a la plataforma web institucional del plan anual de vacantes</t>
  </si>
  <si>
    <t>publicacion del plan anual de vacantes en la pagina web institucional</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</si>
  <si>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</si>
  <si>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</si>
  <si>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</si>
  <si>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xml:space="preserve">Elaboracion, consolidacion y seguimiento del plan de prevision de recursos humano </t>
  </si>
  <si>
    <t xml:space="preserve">Elaboracion del plan de prevision de recursos humanos </t>
  </si>
  <si>
    <t xml:space="preserve">publicacion del plan de prevision de recursos humanos </t>
  </si>
  <si>
    <t xml:space="preserve">Elaboracion, consolidacion y seguimiento del plan de trabajo anual en seguridad y salud en el trabajo </t>
  </si>
  <si>
    <t xml:space="preserve">elaboracion, seguimiento y consolidacion del plan de trabajo anual en seguridad y salud en el trabajo </t>
  </si>
  <si>
    <t xml:space="preserve">publicacion del plan de trabajo anual en seguridad y salud en el trabajo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</si>
  <si>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</si>
  <si>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</si>
  <si>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</si>
  <si>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Liquidacion de l 100% de las nominas y salarios de los funcionarios y exfuncionarios del IDS</t>
  </si>
  <si>
    <t>digitación de las novedades del personal y liquidacion de la nomina mensuales de salarios y prestaciones sociales en el software de nómina</t>
  </si>
  <si>
    <t>copia de las nóminas realizadas</t>
  </si>
  <si>
    <t>N° de total de actos administrativos proyectados / N° de actos legalizados</t>
  </si>
  <si>
    <t>(No. de inducciones realizadas a personal vinculado/ Total personal vinculado )*100</t>
  </si>
  <si>
    <t>(No. Circulares fisicas o e-mail elaboradas/ No. Circulares - enviadas )*100</t>
  </si>
  <si>
    <t>(No. de plazas sorteadas/ Total de  Profesionales asignados)*100</t>
  </si>
  <si>
    <t>(No. de registros realizados / No. De registros solicitados)</t>
  </si>
  <si>
    <t>(No. de casos allegados /No. de casos resueltos)</t>
  </si>
  <si>
    <t>plan estrategico de talento humanos/ plan estrategico aprobado y publicado</t>
  </si>
  <si>
    <t xml:space="preserve">(% de elaboracion de plan anual de vacantes / publicacion del plan anual de vacantes) </t>
  </si>
  <si>
    <t>(% de elaboracion del plan institucional de capacitacion / publicacion y seguimiento del plan institucional de capacitacion )</t>
  </si>
  <si>
    <t>(% elaboracion del plan de prevision de recursos humanos / publicacion del plan de prevision de recursos humanos )</t>
  </si>
  <si>
    <t>(elaboracion y seguimiento del plan anual de trabajo en seguridad y salud en el trabjo / publicacion web del plan anual de trabajo en seguridad y salud en el trabajo)</t>
  </si>
  <si>
    <t>(No. de informes verificados en plataforma /  Total informes viabilizados )*100</t>
  </si>
  <si>
    <t>(N° de nominas liquidadas / N° de nominas tramitadas)</t>
  </si>
  <si>
    <t>Integrar la planificacion del programa Hospitales Seguros Frente a Desastres</t>
  </si>
  <si>
    <t>Taller Hospitales Seguros Frente a Desastres</t>
  </si>
  <si>
    <t>Taller regional</t>
  </si>
  <si>
    <t>Evaluacion del Indice de Seguridad Hospitalaria en las IPS de la Red Publica que cuenten con servicios de Urgencias Habilitados</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</si>
  <si>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</si>
  <si>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</si>
  <si>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</si>
  <si>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</si>
  <si>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informe de disponibilidad de componentes sanguineos del aplicativo SIHEVI</t>
  </si>
  <si>
    <t>Fortalecimiento de la disponibilidad de Hemoderivados</t>
  </si>
  <si>
    <t>Jornada Masiva Donacion Sangre
Fotografías</t>
  </si>
  <si>
    <t>Apoyar el sistema de vigilancia epidemiológica en los eventos de urgencia, emergencia o desastre. (articulo 5 literal H Resolucion 1220 de 2010)</t>
  </si>
  <si>
    <t>Asistencia a comité de sanidad portuaria</t>
  </si>
  <si>
    <t>actas de reunion del comité</t>
  </si>
  <si>
    <t>Acompañamiento del Equipo de Respuesta Inmediata (ERI) ante Brotes, Epidemias, Desastres y Emergencias Sanitarias.</t>
  </si>
  <si>
    <t>Acompañamiento del equipo de respuesta inmediata</t>
  </si>
  <si>
    <t>actas de reunion del ERI</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</si>
  <si>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</si>
  <si>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</si>
  <si>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</si>
  <si>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xml:space="preserve">Apoyo a la red de prestadores de servicios de salud para la atención oportuna de la población afectada por situaciones de urgencia, emergencia o desastre.
</t>
  </si>
  <si>
    <t>Seguimiento al stock kit toxicologico</t>
  </si>
  <si>
    <t>kardex de inventario</t>
  </si>
  <si>
    <t>Dirección/CRUE/Salud Pública/Atención en Salud/Prestación de Servicios</t>
  </si>
  <si>
    <t>Vigilancia en Salud Pública/CRUE/Salud Ambiemtal/Salud Mental/vida saludable y enfermedades Transmisibles/Coordinador de Salud Pública</t>
  </si>
  <si>
    <t>Sanidad Portuaria</t>
  </si>
  <si>
    <t>(# Actividades programadas / # Actividades ejecutadas) * 100</t>
  </si>
  <si>
    <t xml:space="preserve">25% los Prestadores de Servicios de Salud con implementación del Sistema de Garantía de la Calidad en los Servicios de Salud </t>
  </si>
  <si>
    <t>Resgistro de Licencias expedidas</t>
  </si>
  <si>
    <t xml:space="preserve">Seguimiento, monitoreo y verificación según plan anual de visitas para cada vigencia de las condiciones de tecnologia biomedica </t>
  </si>
  <si>
    <t>Formato de Revision de Tecnologia Biomedica.</t>
  </si>
  <si>
    <t xml:space="preserve">Verificacion en la implementacion del PAMEC según plan anual de visitas programadas para cada vigencia </t>
  </si>
  <si>
    <t>Actas de  Evaluaciones y seguimientos a PAMEC.</t>
  </si>
  <si>
    <t>Verificacion de la  aplicación y seguimiento y reporte de Sistemas de Informacion por parte de las IPS programadas en el plan anual de visitas para cada vigencia.</t>
  </si>
  <si>
    <t>Actas de  Evaluaciones y seguimientos a Sistemas de Informacion.</t>
  </si>
  <si>
    <t xml:space="preserve">Realizar jornadas de (Asistencia 
Tecnica) Capacitación sobre la normatividad vigente a los Prestadores de Servicios de Salud programados para visita durante la Vigencia. </t>
  </si>
  <si>
    <t>Resgistro de asistencias o capacitaciones.</t>
  </si>
  <si>
    <t>Asesorar  y brindar acompañamiento a los prestadores que voluntariamente participen del Modelo de Asistencia Tecnica Sistema Unico de Acreditación. En el marco del Plan Nacional de Mejoramiento de la Calidad en Salud. (PNMCS )</t>
  </si>
  <si>
    <t>Registro de Asesoria en
 Sistema Unico de Acreditación.</t>
  </si>
  <si>
    <t>Asesorar  en la conformacion de Unidades 
Funcionales  de Atención del Cancer 
a todas las Instituciones  prestadoras de servicios de salud interesadas en
 habilitar una UFCA - UACAI
UFCA= Unidad Funcional de Cancer Adultos
UACAI= Unidad de Atención de Cancer  Infantil.</t>
  </si>
  <si>
    <t>Registro de Asesoria en normatividad 
vigente para conformacion 
de Unidades Funcionales de Atención de Cancer. UFCA- UACAI.</t>
  </si>
  <si>
    <t>Asesoria y Asistencia Tecnica  en normatividad  vigente Resolución 3100 de 2019 a prestadores de Servicios de Salud  habilitados para atención de poblacion migrante.</t>
  </si>
  <si>
    <t xml:space="preserve">Registro de Asesoria y/o Asistencia Tecnica en normatividad 
vigente.
</t>
  </si>
  <si>
    <t xml:space="preserve">(Número de IPS con tecnologia biomedica con seguimiento, monitoreo y verificación/ Total de visitas programadas) *100 </t>
  </si>
  <si>
    <t>(Número de Evaluaciones  en implementación del PAMEC/ Total de Evaluaciones  programadas)*100</t>
  </si>
  <si>
    <t>(Número de Evaluaciones  para indicadores de sistemas de informacion / Total de Evaluaciones  programadas)*100</t>
  </si>
  <si>
    <t>Número de  IPS Asesoradas en SUA /  Total de IPS programadas.</t>
  </si>
  <si>
    <t>Número de  IPS Asesoradas en UFCA - UACAI /  Total de IPS programadas.</t>
  </si>
  <si>
    <t>Circular
Actas, 
correos
Listados de asistencia</t>
  </si>
  <si>
    <t>Acta de Reunión</t>
  </si>
  <si>
    <t>Base de datos</t>
  </si>
  <si>
    <t>Acta</t>
  </si>
  <si>
    <t>Circular</t>
  </si>
  <si>
    <t>Informe</t>
  </si>
  <si>
    <t>Meta 134:Cubrir el 100% de los Servicios de salud requeridos por la población a cargo del Dpto. con los recursos asignados.</t>
  </si>
  <si>
    <t>Realizar convenios interadministrativos con la red Pública  de acuerdo a lineamientos  de Minsalud con los recursos del SGP Susidio a la oferta</t>
  </si>
  <si>
    <t>convenios  realizados y evidenciados</t>
  </si>
  <si>
    <t>Tramitar el 100% de las solicitudes de autorizaciónes radicas ( Tutela) servicios de salud  a la Poblacion a cargo del departamento.</t>
  </si>
  <si>
    <t>Realizar procesos de radicación, Auditoría y Pago de los servicios de salud NOPBS de acuerdo a la Resolución 555 de 2019 del IDS  y lo contemplado en el ART.238 de la ley 1955 de 2.019 (ley de punto )final)aplicando el mecanísmo para su verificación y control de pago de acuerdo con lo establecido en la resolución 1479 de 2015 del MSPS</t>
  </si>
  <si>
    <t>Realizar contrato de prestacion de servicios  de salud a la  atencion de la poblacion inimputables de acuerdo a lineamientos y recursosos transferidos por la Nación.</t>
  </si>
  <si>
    <t>Realizar procesos de radicación, Auditoría y Pago de los servicios de salud de urgencias a migrantes de frontera con Colombia en el marco del Decreto 2408 de 2018.</t>
  </si>
  <si>
    <t>Prestacion de Servicios de Salud Dr  SIGWARD ABIMELECH PEÑALOZA ECHAVEZ</t>
  </si>
  <si>
    <t>GESTION EN SALUD PUBLICA</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</si>
  <si>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</si>
  <si>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</si>
  <si>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</si>
  <si>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2020 - 2023</t>
  </si>
  <si>
    <t>Informe de asesoria y asistencia tecnica</t>
  </si>
  <si>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</si>
  <si>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</si>
  <si>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</si>
  <si>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</si>
  <si>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</si>
  <si>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Convocatorias
Informes de transferencia de conocimiento</t>
  </si>
  <si>
    <t>Numero de Estudio de necesidades elaborados para compra  de insumos de interes en salud publica / Total   de necesiadades  de insumos  de interes en salud publica programados en la vigencia * 100</t>
  </si>
  <si>
    <t>PROMOCION Y PREVENCION EN SALUD PUBLICA</t>
  </si>
  <si>
    <t>100% Plan de Accion en Salud (PAS) 2020 con  actividades enfocadas a intervenir  las prioridades en salud publica del PTS 2020 - 2023</t>
  </si>
  <si>
    <t>Ejecucion del 100% de los  procedimientos, actividades e insumos del plan de salud publica de intervenciones colectivas (PIC),  priorizados por la Direccion territorial de salud.</t>
  </si>
  <si>
    <t>Formulacion del PIC Departamental siguiendo lineamiento de RIAS</t>
  </si>
  <si>
    <t>VIGILANCIA Y CONTROL EN SALUD PUBLICA</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</si>
  <si>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</si>
  <si>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</si>
  <si>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</si>
  <si>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</si>
  <si>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</si>
  <si>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 xml:space="preserve">100% de la Unidades Notificadoras (entidad territorial) con acciones de verificacion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</si>
  <si>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municipales (UNM)</t>
  </si>
  <si>
    <t>Archivos planos notificacion de los eventos de interes en salud publica ( EISP)</t>
  </si>
  <si>
    <t>Numero de servicios y establecimientos farmacéuticos con  acciones de IVC en la produccion, expendio, comercializacion y distribucion de medicamentos / Total servicios y establecimientos farmacéuticos con visitas programados * 100</t>
  </si>
  <si>
    <t xml:space="preserve">Numero de UNM con verificacion de  los estándares de calidad, veracidad y oportunidad de la notificación  de  EISP al SIVIGILA/ Total UNM </t>
  </si>
  <si>
    <t>LABORATORIO DE SALUD PUBLICA</t>
  </si>
  <si>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</si>
  <si>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</si>
  <si>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Registros de resultados  y análisis de laboratorio</t>
  </si>
  <si>
    <t>Actas, informes y evidencias fotográficas.</t>
  </si>
  <si>
    <t>No. de mesas de salud y subcomite de medidas de rehabilitación realizadas/Total de mesas de salud y subcomite de medidas de rehabilitación programadas*100</t>
  </si>
  <si>
    <t>DT POBLACIONES VULNERABLES (Víctimas)</t>
  </si>
  <si>
    <t>DT POBLACIONES VULNERABLES (Discapacidad)</t>
  </si>
  <si>
    <t>No de asistencias técnicas realizadas/ No de asistencias técnicas programadas *100</t>
  </si>
  <si>
    <t>según demanda</t>
  </si>
  <si>
    <t>CENTRO REGULADOR DE URGENCIAS Y EMERGENCIAS</t>
  </si>
  <si>
    <t>Recepciòn , revision de documentación y expedición de licencias de  Seguridad  y Salud en el trabajo.</t>
  </si>
  <si>
    <t>(Número de licencias expedidas de Seguridad y Salud en el trabajo/ total  programadas )*100</t>
  </si>
  <si>
    <t>(Número de prestadores de servicios de salud capacitados y /o Asistencia tecnica / total de prestadores de salud  programados)*100</t>
  </si>
  <si>
    <t>Número de  IPS  de atencion a poblacion migrante  Asesoradas  en Resolucion 3100 de 2019 /  Total de IPS programadas.</t>
  </si>
  <si>
    <t>CONTROL INTERNO DE GESTION</t>
  </si>
  <si>
    <t>GESTION JURIDICA DE RECUPERACION DE CARTERA</t>
  </si>
  <si>
    <t>Convocar y coordinar las fechas,  hora y lugar de instalación de las mesas de saneamiento  de acuerdo a la información  del  inciso   segundo  del  artículo  9 de  la Resolución 1545-10/06/2019 para que las entidades empleadoras  del departamento  a las  cuales se  hayan asignado  recursos del  Sistema  General  de  Participaciones   para aportes patronales  y las  entidades administradoras,   aclaren y concilien las deudas en el marco del procedimiento  previsto.- Dilegenciar  el registro de la  información requerida a través del aplicativo  de gestión de aportes patronales que dispone el Ministerio para las mesas de saneamiento y asistentes  a las mismas.-Dar garantías para la suscripción del  acta  de  conciliación   entre  las entidades administradoras   y  empleadoras   al finalizar   el   proceso,    y  realizar   el  seguimiento  permanente   al  desarrollo  del procedimiento.</t>
  </si>
  <si>
    <t>POBLACIONES VULNERABLES (NNA)</t>
  </si>
  <si>
    <t xml:space="preserve">
Realizar seguimiento  al 100% de  las  IPS  en la implementación  de la RPMS, para la prevención la EDA </t>
  </si>
  <si>
    <t>Lograr alianzas trans sectoriales con 3 actores estrategicos en el componente comunitario de la estrategia de AIEPI Las practicas claves relacionadas con EDA.</t>
  </si>
  <si>
    <t>Concertar un (1) plan de accion  con ICBF y DPS  para el desarrollo de ciclos educativos  de acuerdo a la guia operativa comunitaria del programa de prevencion,manejo y controlde IRA-EDA dirigida a padres y cuidadores.</t>
  </si>
  <si>
    <t>No de planes de accion eejcutados/ No de planes de accion programados *100</t>
  </si>
  <si>
    <t>Realizar seguimiento  al 100% de  las  IPS  en la implementación  de las Salas ERA, para la  prevencion de la IRA</t>
  </si>
  <si>
    <t>Lograr alianzas trans sectoriales con 3 actores estrategicos en el componente comunitario de la estrategia de AIEPI Las practicas claves relacionadas con IRA</t>
  </si>
  <si>
    <t>No de socializaciones realizadas/ No de socializaciones programadas *100</t>
  </si>
  <si>
    <t>Seguimiento a 10 municipios priorizados en la gestión de la  estrategia,  Unidades de Atención Integral Comunitarias UAIC en las zonas rurales y rurales dispersas -para la prevencion de la IRA y EDA</t>
  </si>
  <si>
    <t>POBLACIONES VULNERABLES (ETNIAS)</t>
  </si>
  <si>
    <t xml:space="preserve">Realizar seguimiento  al 100% de municipios con presencia de poblacion Etnica  y otros como las comunidades Room, Ingas, Afro, y kitcha entre otros,  en  seguridad alimentaria y nutricional, control de enfermedades transmisibles y educacion en salud con enfoque en la estretegia AIEPI. </t>
  </si>
  <si>
    <t>30 Municipios asesorados y asistidos técnicamente  en el procesos de enfoque diferencial para la  formulación y desarrollo de objetivos, estrategias y acciones acordes en el marco de la garantía de derechos de la  población víctima del conflicto armado, con enfásis en municipios PEDET.</t>
  </si>
  <si>
    <t>20 Municipios con implementación del protocolo de Atencion  Integral en Salud con enfoque Psicosocial  en Victimas del Conflicto Armado</t>
  </si>
  <si>
    <t>DT POBLACIONES VULNERABLES (victimas)</t>
  </si>
  <si>
    <t>32 Municipios asesorados y asistidos técnicamente  en el procesos de enfoque diferencial para la  formulación y desarrollo de objetivos, estrategias y acciones acordes en el marco de la garantía de derechos de las Personas con Discapacidad.</t>
  </si>
  <si>
    <t>Asistencia tecnica en la formulacion del Plan de Acción Institucional 2022 programado con Coordinadores de Grupos, Subgrupos y Dimensiones del PDSP,  Planeación y el Director del IDS</t>
  </si>
  <si>
    <t>Elaboración de  plan de Accion  institucional 2022</t>
  </si>
  <si>
    <t>Elaboración de Informe de Evaluación y Seguimiento trimestralmente del Plan de Acción Institucional 2022</t>
  </si>
  <si>
    <t xml:space="preserve">MACROPROCESO </t>
  </si>
  <si>
    <r>
      <t xml:space="preserve">Vigencia: </t>
    </r>
    <r>
      <rPr>
        <b/>
        <u/>
        <sz val="14"/>
        <rFont val="Arial"/>
        <family val="2"/>
      </rPr>
      <t>2022</t>
    </r>
  </si>
  <si>
    <t>Direccionamiento
Estrategico</t>
  </si>
  <si>
    <t>Elaborar el Plan Anticorrupcion de la Entidad 2022</t>
  </si>
  <si>
    <t>Presentación y aprobación del plan de acción en salud-pas y el componente operativo anual de inversiones coai 2022 ante el consejo de gobierno</t>
  </si>
  <si>
    <t>Asesorar y verificar el cumplimento del estandar de infraestructura fisica de la Resolución 2003 de 2014</t>
  </si>
  <si>
    <t>Dar seguimiento al PETI y al Sistema de Gestión de Seguridad Informática
Aplicar los lineamientos TIC para el Estado, TIC para la sociedad y los elementos habilitadores de la Política Digital
Dar seguimiento al Plan de Seguridad y Privacidad de la Información
Realizar el proceso de transición al protocolo IPv6 en convivencia con el protocolo IPv4
Dar seguimiento al Plan de Acción de Gobierno Digital
Dar continuidad al programa de correcta disposición final de los residuos tecnológicos - RAEE de acuerdo con la normatividad del gobierno nacional</t>
  </si>
  <si>
    <t>Planes PETI, Plan de tratamiento de riesgos de Seguridad y Privacidad de la Información y Plan de Seguridad y Privacidad de la Información  publicados en la página web institucional.
Presentación del seguimiento a los planes PETI, Plan de tratamiento de riesgos de Seguridad y Privacidad de la Información y Plan de Seguridad y Privacidad de la Información ante el Comité Institucional de Gestión y Desempeño 
Entrega al distribuidor autorizado  de los elementos de la Entidad con concepto de improductivos, obsoletos
y  que se encuentran en mal estado</t>
  </si>
  <si>
    <t>Mantener actualizados los contenidos de la página web de la entidad en  cumplimiento de la normatividad vigente.</t>
  </si>
  <si>
    <t xml:space="preserve">
Dar cumplimiento a la política editorial institucional
</t>
  </si>
  <si>
    <t xml:space="preserve">Política Editorial aplicada
</t>
  </si>
  <si>
    <t xml:space="preserve">Lista de asistencia a socializaciones de la Guía de mantenimiento
preventivo y correctivo a los equipos informáticos de la Entidad y las Políticas de Seguridad y Privacidad de la Información.
Formatos de solicitud interna </t>
  </si>
  <si>
    <t>Planes de Gobierno Digital elaborados/Total de planes requeridos por normatividad  * 100</t>
  </si>
  <si>
    <t xml:space="preserve">Publicaciones realizadas/Total de solicitudes de publicación * 100
</t>
  </si>
  <si>
    <t>Socializaciones realizadas /  (Total de socializaciones programadas + Total de solicitudes de servicio) * 100</t>
  </si>
  <si>
    <t>Direccionamiento</t>
  </si>
  <si>
    <t>Estrategico</t>
  </si>
  <si>
    <t>Desarrollar el 100% del Programa Anual de Auditorias</t>
  </si>
  <si>
    <t>Evaluacion MECI a traves de la plataforma del FURAG</t>
  </si>
  <si>
    <t>Diligenciar el formulario de MECI en la pataforma FURAG</t>
  </si>
  <si>
    <t>Gestión de Control Interno</t>
  </si>
  <si>
    <t>A ESPERAS DE APROBACION DE PLAN ANUAL DE AUDITORIA VIGENCIA 2022</t>
  </si>
  <si>
    <t>GESTION JURIDICA</t>
  </si>
  <si>
    <t xml:space="preserve">GESTION CONTRACTUAL </t>
  </si>
  <si>
    <t>GESTION FINANCIERA</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</si>
  <si>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</si>
  <si>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</si>
  <si>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 xml:space="preserve">Búsqueda activa de Prestadores no habilitados (directorio telefónico, revistas, página web).   </t>
  </si>
  <si>
    <t>Acta  de visita, registro de prestadores nuevos.</t>
  </si>
  <si>
    <t>Realizar las Visitas Previas y  Programadas de acuerdo a lo contemplado en el decreto 780 del 2016  Resolucion 3100 del 2019 ,Visitas  de  IVCy visitas de planes de contingencia a las IPS para la atención de  emergencias de eventos epidemiológicos  en el departamento  según los lineamientos del MSPS.</t>
  </si>
  <si>
    <t xml:space="preserve"> Programación anual de visitas,
Informes de visitas realizadas</t>
  </si>
  <si>
    <t xml:space="preserve">Seguimiento, monitoreo y evaluación al  100% de la Red Pública  con planes de mantenimiento hospitalario </t>
  </si>
  <si>
    <t>Recepción  y trámite de quejas y reclamos interpuestas por usuarios afiliados al SGSSS.</t>
  </si>
  <si>
    <t>Registro de recepcion y tramite de quejas.</t>
  </si>
  <si>
    <t>100 % de quejas y reclamos interpuestas por los usuarios tramitadas</t>
  </si>
  <si>
    <t>Recepción, revisión de documentación y expedición de licencias de funcionamiento de equipos emisores de radiaciones ionizantes</t>
  </si>
  <si>
    <t>(Número de novedades revisadas y validadas /
total novedades programadas )*100</t>
  </si>
  <si>
    <t>(Número prestadores no habilitados identificados / Total de prestadores programados ) * 100</t>
  </si>
  <si>
    <t>(Número de visitas realizadas/Número de visitas programadas)*100</t>
  </si>
  <si>
    <t>(Número de quejas tramitadas/ total de quejas recepcionadas )*100</t>
  </si>
  <si>
    <t>Sumatoria de Licencias de Funcionamiento de equipos de emisores de radiaciones ionizantes./ total programadas *100</t>
  </si>
  <si>
    <t>Contrato realizado y evidenciado</t>
  </si>
  <si>
    <t>anual</t>
  </si>
  <si>
    <t>Mantener  en 98%  la cobertura Universal del SGSSS en los 40 municipios del Departamento, incluyendo los 8 municipios PDET</t>
  </si>
  <si>
    <t>Asesoria, Asistencia tecnica y  Seguimiento a los municipios para la afiliacion a los PPNA</t>
  </si>
  <si>
    <t>Cruce de usuarios afiliados frentea la base de datos del sisben nacional para identificar que poblacion no se encuentra sisbenizada</t>
  </si>
  <si>
    <t>Monitoreo  a los 40 municipios  de las actas de reunion mensual con las eps, donde se refleje el consolidado de ingresos de ppna mensualmente</t>
  </si>
  <si>
    <t xml:space="preserve">Asistencia Tecnica  y seguimiento a municipios a los procesos del regimen subsidiado.
</t>
  </si>
  <si>
    <t>Realizar seguimiento alos municipios sobre el acto administrativo que garantice la continuidad y la universalidad del regimen subsidiado</t>
  </si>
  <si>
    <t>Acto administrativo municipal</t>
  </si>
  <si>
    <t xml:space="preserve">40 municipios  con Asistencia Técnica y visitas de Vigilancia y Seguimiento en la ejecución de las competencias en Aseguramiento, incluyendo los 8 municipios PDET </t>
  </si>
  <si>
    <t>Gestion para comprometer los recursos de rentas departamentales para el cofinanciamiento del regimen subsidiado a los 40 municipios del departamento</t>
  </si>
  <si>
    <t>Acto administrativo , 
CDP , 
RP</t>
  </si>
  <si>
    <t>Gestion para el giro efectivo de los recurso departamentales a la administradora del SGSSS - ADRES</t>
  </si>
  <si>
    <t>Formato de Giro</t>
  </si>
  <si>
    <t>Seguimiento al  descargue presupuestal de los recursos sin situacion de fondos por parte de los municipios acorde a  LMA</t>
  </si>
  <si>
    <t>Comprobante de Egresos</t>
  </si>
  <si>
    <t>100% de  EAPB  con Seguimiento y Monitoreo por parte del Ente Territorial</t>
  </si>
  <si>
    <t>Mesa de conciliacion , 
Compromisos de depuracion y pago</t>
  </si>
  <si>
    <t>Auditorías de seguimiento a las EAPB en el cumplimiento de la Normatividad del Sistema de Garantía Social en Salud</t>
  </si>
  <si>
    <t>Actas, Informes</t>
  </si>
  <si>
    <t>Seguimiento a las EAPB en  la Ejecución de acciones de Salud pública de las Dimensiones de salud Mental y Dimensión de Poblaciones vulnerables.</t>
  </si>
  <si>
    <t xml:space="preserve">ATENCION EN SALUD </t>
  </si>
  <si>
    <t>100% de los municipios programados (PAS 2022), con asesoria y asistencia tecnica en formulacion de planes, programas o proyectos, que permitan el desarrollo de las estrategias definidas para los componentes de las diferentes Dimensiones del Plan Territorial de Salud 2020 - 2023</t>
  </si>
  <si>
    <t>100% de los municipios de jurisdiccion con monitoreo y evaluacion de la ejecucion del PAS 2022</t>
  </si>
  <si>
    <t>Realizar monitoreo y evaluacion del PAS 2022 formulados por los municipios de jurisdiccion.</t>
  </si>
  <si>
    <t>Actas o
Informes de monitoreo y seguimiento
Informe evaluacion tecnico financiera PAS 2022</t>
  </si>
  <si>
    <t>Numero de municipios con asesoria y asistencia tecnica PAS 2022, relacionada con las actividades pertinentes para lograr el desarrollo de las estrategias definidas para los componentes de las diferentes Dimensiones del Plan Territorial de Salud 2020 - 2023 / Total de municipios programados * 100</t>
  </si>
  <si>
    <t>N° de jornadas (mesas de trabajo, reuniones) realizadas con actores sectoriales / Total de jornadas (mesas de trabajo, reuniones) programadas * 100
N° de jornadas (mesas de trabajo, reuniones)  realizadas con actores intersectoriales / Total de jornadas (mesas de trabajo, reuniones)  programadas con actores intesectoriales * 100</t>
  </si>
  <si>
    <t>N° de personas de la ET que participan de la trasnferencia de conocimiento / Total de personas designadas por la  ET a participar de la actividad * 100
N° de personas de las IPS que participan de la trasnferencia de conocimiento /  Total de personas designadas por la  IPS a participar de la actividad * 100</t>
  </si>
  <si>
    <t xml:space="preserve">Numero de municipios con monitoero del PAS 2022 / Total de municipios * 100
</t>
  </si>
  <si>
    <t>Plan de intervenciones colectivas Departamental 2022</t>
  </si>
  <si>
    <t>Plan de intervenciones colectivas Departamental 2022  formulado</t>
  </si>
  <si>
    <t>Numero muestras analizadas para vigilancia en salud pública  / Total de muestras recibidas para vigilancia en salud pública * 100
Numero muestras analizadas para vigilancia y control sanitario  / Total de muestras recibidas para, vigilancia y control sanitario * 100
Numero muestras analizadas para  gestión de la calidad  / Total de muestras recibidas para  gestión de la calidad de los diagnosticos realizados por la red departamental de laboratorios * 100</t>
  </si>
  <si>
    <t xml:space="preserve">SALUD PUBLICA </t>
  </si>
  <si>
    <t>Construir el PAS Departamental 2022, a partir de las prioridades en salud publica del PTS 2020-2023</t>
  </si>
  <si>
    <t>PAS Departamental 2022 formulado</t>
  </si>
  <si>
    <t xml:space="preserve">Plan de accion en salud  departamental 2022formulado </t>
  </si>
  <si>
    <t xml:space="preserve">
se realizo  el monitoreo  del proceso de cargue en   la plaforma SISIPRO de la ejecucion del III  trimestre del PAS 2021  se atendierons solicitudes y brindaron asistencias técnicas  a los municipios ; miediante los canales de comunicacion digital ( correo electronico; whatsAPP).
</t>
  </si>
  <si>
    <t>control de calidad de HIV, HBs Ag, Core Total, HVC, Chagas, Sífilis, HTLV de las muestras remitidas por los bancos de sangre; serologias, dengue, hepatitis A, hepatits B, hepatitis C, leptospirosis, aislamientos bacterianos  frotis de flujo vaginal, laminas leishmaniasis, laminas baciloscopia (hansen - tuberculosis), laminas de gota gruesa para malaria, remitidos por los laboratorios clínicos de la red</t>
  </si>
  <si>
    <t>Numero de municipios categoria 4, 5 y 6 con  acciones de IVC de los factores de riesgo del ambiente, y de control de vectores y zoonosis de competencia del sector salud / Total municipios  4, 5 y 6  * 100</t>
  </si>
  <si>
    <t xml:space="preserve">Plan de accion en salud  departamental 2022formulado bajo linemaientos  y normativa. del ministerio de salud y proteccion social </t>
  </si>
  <si>
    <t xml:space="preserve">Se lleva a cabo la asistencia tecnica virtual  a los municipios  del departamneto Norte de santander  en lo concernientes a la esctructura que deben conartemplar para la formulacion y elaboracion de los planes de accion en salud municipales para la vigencia 2022.  </t>
  </si>
  <si>
    <t>En el  I Trimestre  se gestionaron  las  necesidades de insumos  de interes en salud publica urgencia manifiesta  para el laboratorio de salud , vigiancia en salud publica.</t>
  </si>
  <si>
    <t xml:space="preserve"> Se realiza inspeccion vigilancia y  Control    a  prestadores de  establecimientos farmaceuticos  en los muniicipios de  Cucuta, Villa del Rosario, los Patios.
</t>
  </si>
  <si>
    <t>plan de intervenciones colectivas formulado bajo  lineamientos de MSPS Ddefinidas en la RES 518 20152.</t>
  </si>
  <si>
    <t xml:space="preserve">según demanda </t>
  </si>
  <si>
    <t>Según demnada</t>
  </si>
  <si>
    <t>Se garantizo el analisis de muestras de aguas y alimentos  en el marco de la vigilancia  y control sanitario que se realiza desde salud ambiental en los 39 municipios y la secretaria de salud del municipio de Cúcuta en su jurisdiccion</t>
  </si>
  <si>
    <t>Para vigilancia de dengue, mortalidad de dengue, dengue NS1. Paralisis flacida aguda,sarampion Rubeola, fiebre amarilla, sindromes de rubeola congenito, difteria, tosferina, mortalidad IRAG, Zika, Chikunguña, covid-19, chagas.</t>
  </si>
  <si>
    <t>Cumplimiento en la entrega del reporte semanal : 13 reportes
Silencio Epidemiologico :0
Oportunidad en la notificación semanal: 520 archivos planos
Cumplimiento en el ajuste de casos: sospechoso 1178,probable 5219,laboratorio 23976,clinica 4472,nexo 285 ,descartado 16713 ,error digitacion 133
Ajuste de casos: 51976 casos notificados al SIVIGILA</t>
  </si>
  <si>
    <t>Asistencia tecnica  para el  el monitoreo PAS 2021, Y formulacion  2022. 
Asistencia tecnica  a los municipios sobre la implementacion y autoapreciacion de los 10 pasos de la estrategia IAMI.induccion sobre lineamiento tecnico  para el manejo integral a la denutricion Aguda , moderada y severa, en niños y niña de 0 a 59 meses de edad ES 350 2020.
asistencia tecnica personal de enfermeria de la ESE JORGE CRISTO SAHIUM, Coordinacion de salud publica municipio de Tibu  el funcionamiento del aplicativo WINSISVAN.
MESA DE SEGURIDAD LIMENTARIA NUTRICIONAL
Asistencia tecnica a los municipios del departamento sobre la formulacion del PAS 2022.
Se Desarrollo mesa de trabajo con el grupo de gestion para la formulacion de las propuestas PIC para la vigencia 2022 conforme la resolucion 3280 del 2018. 
e llevo a cabo reuniones al seguimiento del plan de trabajo de los 5 municipios que implementaron la estrategia CERS en la vigencia 2021.
Se participo en las convocatorias realizadas desde las diferentes entidades donde se trataron temas relacionados con la Dimension de sexualidad y derechos sexuales y reproductivos, mesa de salud, coves, proyecto de USAID, AIDFORS, MSPS, ICBF, Capacitacion al SSO lineamientos de la DSDSR
se participo en la convocatoria realizada por el area de participacion social del IDS mediante circular N° 066 22/02/2022 donde desde la dimension de sexualidad y derechos sexuales y reproductivo realizo la intervencion en el tema Prevencion de violencia contra niños y niñas dirigido a las madres FAMI del municipio de Villa del Rosario</t>
  </si>
  <si>
    <t xml:space="preserve">Asistencia tecnica  a IPS sobre liuneamientos del programa de HANSEN.
Asistencia tecnica a coordiandores de Pyp ; sobre sobre la implementacion y autoapreciacion 
induccion sobre lineamiento tecnico  para el manejo integral a la denutricion Aguda , moderada y severa, en niños
personal de enfermeria de la ESE JORGE CRISTO SAHIUM  el funcionamiento del aplicativo WINSISVAN.
capacitacion a profesionales de las IPS Y municipios de departamento aplicativo WINSISVAN.
Asistemcia tecnica en la guia integral de HANSEN a los muniicpios del departamento.
se realizo asistencia tecnica al seguimiento del reporte del COP ( cariados, obturados y perdido) con las IPS del Departamento.
se Desarrollo asistencia tecnica de manera presencial con las entidades teritorriales del Departamento en compañía del Ministerio de salud y proteccion Social y la OPS/OMS en el coonvenio marco para el control de Tabaco proyecto FCTC 2030.
Se logro mediante Decreto 238 expedido por el Gobernador de Norte de Santander, a los integrantes de la mesa para la instalación en el marco del Mecanismo Articulador   comité Intersectorial para la Prevención de las violencias de género, con énfasis en las violencias sexuales, violencia intrafamiliar y el abordaje integral de las víctimas, en compàñia del ministerio de Salud y Protección Social y asistencia técnica para la formulación del plan de acción y ruta de atención.
mediante circular N°009 del 02/02/2022 se realiza la convocatoria y se da el cronograma de las fechas estipuladas para las submesas, correos enviados a los diferentes actores que integran la submesa de salud sexual y cooperantes que prestan servicios de salud sexual y reproductiva a la poblacion migrantese tiene agendas de trabajo y actas de la reuniones realizadas
</t>
  </si>
  <si>
    <t>En el Primer trimestre del 2022 se realizó intervención  con control químico de accion residual  Rociado intra y peri a 322 viviendas y beneficiados 1093 habitantes y  5547 viviendas de comunidad rural, para el control de focos  de Malaria  en  municipios priorizados de acuerdo a caracterización  y persistencia epidemiológica  de la siguiente manera: Municipio de Tibú (5547),  viviendas intervenidas. Beneficiando con la medida de control químico a 15000 personas.
 Se realiza 800 acciones de IVC EN SEGURIDAD ALIMENTARIA  Y AMBIENTAL</t>
  </si>
  <si>
    <t>25/01/2022 se realiza actividades en puntos de entrada IDS-Secretaria de cucuta)
Comportamiento del covid en la poblacion Migrante
informacion de muniicpios frontera
22/02/2022`presentacion de la DIAN en las accions de vigilancia  realizadas en los punto de netrada
informacion de los municipios frontera 
29/03/2022Presentacion de la INVIMA de las acciones de vigilancia realizadas en los puntos de entrada
actividades realoizadas en elos puntos de entrada(IDS)
actividades realizadas en puntoos de entrada (secretaria de salud municipal-cucuta)
Comportamiento del COVID en la poblacion Migrante
Informacion de los municipios frontera.</t>
  </si>
  <si>
    <t xml:space="preserve">Realizar comites de sanidad portuaria </t>
  </si>
  <si>
    <t>acta de reunion  comités de sanidad portuaria/ # de comité de sanidad portuaria programados)</t>
  </si>
  <si>
    <t>Actas de comité de sanidad portuaria/ # de comité de sanidad portuaria programados)</t>
  </si>
  <si>
    <t>Se realiza convocatoria via whatsapp a los 6 municipios que se refleja presencia de poblacion victima reconocida dentro de la medida de reparación en Salud  9 sentencias de la corte interamericana de derechos humanos, a traves de una mesa de trabajo virtual en articulacion con la CID se realiza la socializacion de los lineamientos del protocolo de atencion integral en salud con enfoque psicosocial a victimas del conflicto armado y se socializa la medida de reparacion. se comparte la base de dato correspondientes a cada municipio.</t>
  </si>
  <si>
    <t>Actividad programada para el segundo trimestre</t>
  </si>
  <si>
    <t>Actividad programada para el segundo y cuarto trimestre</t>
  </si>
  <si>
    <t>Se participa en mesa de trabajo con los municipios de toledo,chitaga, ese suroriental y EAPB Nueva EPS donde se concertaron acciones a desrrollar en la poblacion indigena UWA.</t>
  </si>
  <si>
    <t>Mediante circulares N° 108 -109 del 10-03-2022, se convoca al I Mesa de Salud y Subcomite de medidas de rehabilitación vigencia 2022, se realiza convocatoria mediante correo electronico , la I Mesa de Salud y Sucomite se lideró el 28 de Marzo 2022 del cual se elabora acta N° V012</t>
  </si>
  <si>
    <t>Actividad programada para el segundo y tercer trimestre</t>
  </si>
  <si>
    <t xml:space="preserve">Mediante Circular N° 048 del 11-02-2022, se convocan a las ESES del departamento a una mesa de trabajo virtual, donde se realizo seguimiento a la implementación del protocolo y seguimiento a la herramienta de informacion VIVANTO.  </t>
  </si>
  <si>
    <t>Se expide Circular  N° 047 del 10-02-2022, mediante la cual se convoca a los 40 municipios a la primera Asistncia Tecnica en el componente de discapacidad, se difunde la circular mediante correo electronico el 14-02-2022, se liderar la mesa de trabajo de manera virtual el 22-02-22 donde secontextualizan los linenamientos correspondientes alcomponente de discapacidad a los 40 municipios, se realiza envio del actaN° D003 el 25-02-2022</t>
  </si>
  <si>
    <t>Se expide la circular N° 049 del 11-02-2022 mediante la cual se convoca a las EAPB del departamento para  mesa de trabajo de poblaciones vulnerables, en la cual se realizatra seguimiento a las directrices de la normatividad vigente y de la ruta del proceso de certificación en discapacidad del departamento.En constancia se realizo acta de reunion # D-004 del 23/02/2022.</t>
  </si>
  <si>
    <t xml:space="preserve">segundemanda </t>
  </si>
  <si>
    <t xml:space="preserve">se realizo acompañamiento en el informe y visita realizada por la contraloria de la nacion a la entidad </t>
  </si>
  <si>
    <t>4</t>
  </si>
  <si>
    <t>1</t>
  </si>
  <si>
    <t xml:space="preserve">En cumplimiento al decreto 612 de 2018, la oficina Sistemas de Información elabora y publica a 31 de enero de la presente vigencia los siguientes planes:
-  PETI https://ids.gov.co/web/2022/PLAN_INTEGRADO/PETI_V3_2021-2023.pdf
- Plan de tratamiento de riesgos de Seguridad y Privacidad de la Información https://ids.gov.co/web/2022/PLAN_INTEGRADO/SGSI_Plan_Tratamiento_de_riesgos_v3_2022.pdf
- Plan de Seguridad y Privacidad de la Información https://ids.gov.co/web/2022/PLAN_INTEGRADO/Plan_Seguridad_y_Privacidad_IDS_2022.pdf
Los planes publicados, a cargo de la Oficina de Sistemas de Información son socializados en el primer Comité de Gestión y Desempeño Institucional, realizado el día 17 de Marzo 2022.
Dentro del seguimiento al Plan de tratamiento de riesgos de Seguridad y Privacidad de la Información mediante circular N° 159 de 04 de abril de 2022  (https://ids.gov.co/web/2022/CIRCULAR/CIRCULAR_159_de_04_Abr_2022.pdf) se  socializa a los Coordinadores de dependencias, grupos y subgrupos que es de obligatorio cumplimiento para los funcionarios y contratistas, aplicar lo estipulado en el anexo técnico de la Resolución N° 1017 de 2021 donde se establecen las Políticas de Seguridad y Privacidad de la Información de la entidad.
</t>
  </si>
  <si>
    <t>Según demanda</t>
  </si>
  <si>
    <t>Se socializa con las dependencias los software que manejan en cada una.
Se actualiza el catálogo de sistemas de información:  https://docs.google.com/spreadsheets/d/1mpykevrg8mKMNLrw_SEZ-j2WKFzbFkjb/edit#gid=1602252338
Se prestar soporte técnico en la implementación del software según demanda
Se realiza seguimiento a los ajustes pertinentes del software según demanda.</t>
  </si>
  <si>
    <t>Se realizó socialización personalizada de las principales recomendaciones de la  Guía de Mantenimiento Preventivo y Correctivo de los Equipos Informáticos (Res. Nº 2190 de junio 1 de 2017) a  funcionarios y contratistas que presentaron solicitud de servicio técnico en el trimestre.</t>
  </si>
  <si>
    <t>La facturación electrónica se implementó en el módulo de Cartera del portal TNS oficial, ejecutado mediante Adicional  al contrato de prestación de servicios de suscripción a portal TNS oficial anual N°0623, Registro presupuestal No. 00 5701 de dic-14/2021.
Se hace seguimiento de la normal operación de esta nueva funcionalidad en el portal TNS.</t>
  </si>
  <si>
    <t>La Oficina de Sistemas de Información presta soporte técnico con el fin de mantener continuidad en los servicios tecnológicos en la entidad. Para lo cual se  atienden las solicitudes de servicio técnico de equipos informáticos. El formato de solicitud de Servicio Interno (Formato F-DE-PE20-03) se  encuentra disponible en la página web institucional en el link : http://10.36.1.14/Calidad/ESTRATEGICO/DIRECCIONAMIENTO%20ESTRATEGICO/PLANEACION%20ESTRATEGICA/V1/P-DE-PE20INFORMATICA/formato/F-DE-PE20-03_v1/F-DE-PE20-03_V1.pdf
Y se hace contacto con la Oficina de Sistemas de Información a través de los canales 
•  Presencial
• Correo electrónico: serviciotecnico@ids.gov.co
• Telefónicamente: Extensión 145</t>
  </si>
  <si>
    <t xml:space="preserve">Mediante oficios N° 0567 de Mayo de 2020 y  N° 1135 de Diciembre de 2021, se solicitó a la Secretaría de Hacienda Departamental  apoyo para proporcionar a los usuarios una alternativa electrónica para realizar el pago de las estampillas departamentales establecidas según Ordenanza N° 010 de 2018.  
En Marzo de 2022 la Gobernación Departamental dispuso en su página web institucional el link de pago de Estampilla electrónica https://www.nortedesantander.gov.co/Atenci%C3%B3n-y-Servicios-a-la-Ciudadan%C3%ADa/Servicios/Pago-de-Estampilla-Electr%C3%B3nica
Actualmente se está validando con la Secretaría de Hacienda Departamental el proceso de pago electrónico implementado.
Se encuentra en proceso de implementación la reestructuración de la página web institucional  https://ids.gov.co/web/ según los anexos técnicos de la Resolución MinTIC 1519 del 2020, lo cual da alcance a los lineamientos del Anexo 1 Directrices de accesibilidad web. 
Continúa el desarrollo y ajuste de todo el proceso de adaptación del módulo de nómina. Ya se hizo la captura de requisitos y la empresa TNS está realizando el desarrollo, quienes lo ajustarán al procedimiento del IDS.
</t>
  </si>
  <si>
    <t>SE REALIZA SEGÚN SOLICITUD DEL DESPACHO</t>
  </si>
  <si>
    <t xml:space="preserve">SE REALIZA SEGÚN DEMANDA </t>
  </si>
  <si>
    <t>NO SE PRESENTARON SOLICITUDES DE CONCEPTOS</t>
  </si>
  <si>
    <t>SE ALIMENTA LA BASE DE DATOS CONFORME A LOS PROCESOS QUE HAN SIDO NOTIFICADOS A LA INSTITUCION</t>
  </si>
  <si>
    <t>Se contesta demanda que se encontraba en terminos. Vogencia 2021 tercer trimestre - Queda pendiente contestacion demanda (en terminos) primer trimestre 2022</t>
  </si>
  <si>
    <t>Queda pendiente contestacion demanda (en terminos) primer trimestre 2022</t>
  </si>
  <si>
    <t>CONSOLIDADO.  SE ENCUENTRA INCOMPLETO LA OFICINA NO CUENTA CON PERSONAL SUFICIENTE - INFORMACION  CARGADA EN EL DKD</t>
  </si>
  <si>
    <t xml:space="preserve">LA OFICINA JURIDICA NO HA CONTO  CON PERSONAL SUFICIENTE PARA QUE PUEDA DEFENDER LOS INTERESES DE LA ENTIDAD </t>
  </si>
  <si>
    <t xml:space="preserve">SON LOS CASOS QUE SE LA ASIGNAN A LOS ABOGADOS PARA RESPECTIVA PONENCIA DENTRO DEL COMITÉ, </t>
  </si>
  <si>
    <t xml:space="preserve">ACTAS DEL COMITÉ </t>
  </si>
  <si>
    <t>SE REQUIERE MANTENER CONTRATADOS LOS PROFESIONALES EN DERECHO CON EL FIN DE MANTENER LA DEFENSA JUDICIAL DE LA INSTITUCION - CERO PORCESOS FALLADOS EN CONTRA</t>
  </si>
  <si>
    <t>POR EVENTO O POR PROCESO ASIGNADO.</t>
  </si>
  <si>
    <t>POR EVENTO</t>
  </si>
  <si>
    <t>NO REPORTAN ACTOS ADMINISTRATIVOS LOS MUNICIPIOS CUCUTA, PUERTO SANTANDER.</t>
  </si>
  <si>
    <t>Según Demanda</t>
  </si>
  <si>
    <t>AL FINALIZAR EL TRIMESTRE LA SUPERINTENDENCIA DE SALUD NO HA REALIZADO LA CAPACITACION DE GAUDI</t>
  </si>
  <si>
    <t>SE REALIZO LA 4ta. MESA CIRCULAR 30 DEL 2021</t>
  </si>
  <si>
    <t>esta actividad sera realizada en el 2 trimestre de 2022</t>
  </si>
  <si>
    <t>SE RELIZA ESTA ACTIVIDAD A TRAVES DE LA PLATAFORMA SIGEVIH</t>
  </si>
  <si>
    <t>ACTAS DE REUNION VIRTUAL A CARGO DE SANIDAD PORTUARIA DEL IDS</t>
  </si>
  <si>
    <t>ASISTENCIA A REUNIONES MESULAES DE LA SALA DE ANALISIS DE RIESGOS A CARGO DE VIGILANCIA EPIDEMIOLOGICA DEL IDS</t>
  </si>
  <si>
    <t>EN MEL 1 TRIMESTRE SE GESTIONO LA REFERENCIA DE 4948 PACIENTES PROVENIENTES DE LOS 40 MUNICIPIOS DEL DEPARTAMENTO</t>
  </si>
  <si>
    <t>SE REALIZA SOLICITUD REITERADA LA LA ESE HUEM PARA ENVIO DEL INFORME DE USO DE KIT DE TOXICOLOGIA</t>
  </si>
  <si>
    <t>No. de asesoria a municipios/ total de municipios
No. de asesoria a poblacion solicitante/ total de solicitantes
No. de seguimiento a municipios / Total de municipios</t>
  </si>
  <si>
    <t>No. Reportes cruce base de datos</t>
  </si>
  <si>
    <t>No. de municipios asistidos / total de municipios</t>
  </si>
  <si>
    <t>No. de municipios asistidos/ Total de municipios</t>
  </si>
  <si>
    <t>No. de actos administrativos por municipio / Total de municipios</t>
  </si>
  <si>
    <t>No. recursos departamentales comprometidos / Total de recursos departamentales de regimen subsidiado comprometidos</t>
  </si>
  <si>
    <t>No. de giros a ADRES / Total de giros  a ADRES</t>
  </si>
  <si>
    <t>No. de seguimientos a descargue de recursos / Total de seguimientos programados.</t>
  </si>
  <si>
    <t xml:space="preserve">Solicitude de Informes de Auditoria a los municipios y seguimiento de los Planes de mejoramiento para analisis </t>
  </si>
  <si>
    <t>Numero de auditorias a municipios / Total de municipios</t>
  </si>
  <si>
    <t>Vigilar el cumplimiento de depuracion de cartera y conciliacion de cuentas a las IPS por parte de las ERP y repòrte a la Superintendencia Nacional de Salud</t>
  </si>
  <si>
    <t>No. de mesas realizadas / Total de mesas programadas</t>
  </si>
  <si>
    <t>No. de auditorias realizadas / Total de auditorias programadas</t>
  </si>
  <si>
    <t xml:space="preserve">No. de Seguimiento </t>
  </si>
  <si>
    <t xml:space="preserve">Reporte a la Supersalud de los hallazgos encontrados en los Informes de Auditoria y que no se cumplieron en el Plan de Mejoramiento </t>
  </si>
  <si>
    <t>Numero de reportes a la supersalud/ Total de planes de mejoramiento evaluados</t>
  </si>
  <si>
    <t>Visita de auditoria a las eps, epcc, del regimen especial y de excepcion que operan en el departamento en el cumplimiento de la normatividad vigente contemplado en lista de chequeo institucional</t>
  </si>
  <si>
    <t>Lista de chequeo , Actas de visita , Informes</t>
  </si>
  <si>
    <t>No. de auditorias realizadas a EPS / Total de auditorias programadas</t>
  </si>
  <si>
    <t>Seguimiento al cumplimiento a planes de mejoramiento resultado de auditorias primer semestre y reporte a supersalud</t>
  </si>
  <si>
    <t>Informes, Planes de mejoramiento, Reportes</t>
  </si>
  <si>
    <t>No. de planes de mejoramiento de EPS revisados / Total de planes de mejoramiento de EPS elaborados</t>
  </si>
  <si>
    <t>Tramite administrativo y gestión de quejas interpuestas por la prestación de servicios de salud, en contra de las EAPB y regímenes especiales y de excepción del Departamento de Norte de Santander.</t>
  </si>
  <si>
    <t>Base de datos, en donde se relaciona toda la información de las quejas recibidas y tramitadas por parte de la oficina de Atención en Salud</t>
  </si>
  <si>
    <t>No. de tramites agilizados</t>
  </si>
  <si>
    <t xml:space="preserve">Participación en el Seguimiento a las EPS en la Implementación de las RIAS. </t>
  </si>
  <si>
    <t>16 ESEs con Seguimiento al programa Territorial de rediseño, reorganización y modernización de la red pública del Departamento aprobado por el Ministerio de Salud y Protección Social, en los servicios de baja, mediana y alta complejidad, incluyendo las ESE que cubren los 8 municipios PDET</t>
  </si>
  <si>
    <t>Apoyo al  Modelo de Acción Integral Territorial (MAITE) en  el componente de redes integrales de prestadores de servicios de salud</t>
  </si>
  <si>
    <t>Asistencia tecnica , asesoria y seguimiento al cumplimiento del PTRRM de la red publica del departamento. A 16 ESE dptamentales</t>
  </si>
  <si>
    <t xml:space="preserve">100% de las ESE  del departamento fortalecidas con Asistencia Técnica, especialmente las que están en riesgo financiero y con seguimiento del SIHO - Decreto 2193 de 2004 </t>
  </si>
  <si>
    <t>Apoyo en la consolidación, validación y presentación de los informes, en lo referente a producción y calidad conforme al decreto 2193 del 2004; de la información remitida por las instituciones públicas prestadoras de servicios de salud, al Ministerio de Salud y Protección Social.</t>
  </si>
  <si>
    <t>Consolidacion, validación y presentación de  informes trimestrales de produccion de servicios de salud de las 16 ESEs del departamento (dec 2193)</t>
  </si>
  <si>
    <t xml:space="preserve">No. de Informes </t>
  </si>
  <si>
    <t>Apoyo en el monitoreo, seguimiento y evaluación, de la información remitida por las instituciones públicas prestadoras de servicios de salud; categorizadas en riesgo medio o alto, que adoptaron en cumplimiento de los programas de saneamiento fiscal y financiero, en lo referente a la producción de servicios de salud</t>
  </si>
  <si>
    <t>Monitoreo, seguimiento y Evaluacion trimestral de produccion de servicios de las ESEs; categorizadas en riesgo medio o alto. 2 ESE del estado</t>
  </si>
  <si>
    <t xml:space="preserve">Apoyo a la Gestión Financiera en Producción y Calidad de los Componentes del Sistema General de Participaciones-Subsidio a la Oferta </t>
  </si>
  <si>
    <t>Monitoreo y seguimiento trimestral de indicadores de produccion de servicios de los componentes de subsidio a la oferta. A 7 ESE departamentales</t>
  </si>
  <si>
    <t>Seguimiento a la ejecución del Plan de Saneamiento Fiscal y financiero PSFF de las ESES:  Hospital San Juan de Dios  de Pamplona y Centro de Rehabilitación Neuro Muscular</t>
  </si>
  <si>
    <t>Informes</t>
  </si>
  <si>
    <t>verificacion en el aplicativo SIHEVI</t>
  </si>
  <si>
    <t>(# asistencia a comité de sanidad portuaria/ # de comité de sanidad portuaria programados)</t>
  </si>
  <si>
    <t>(# de reuniones programadas/ # de reuniones ejecutadas)</t>
  </si>
  <si>
    <t>(# de pacientes presentados/# de pacientes gesrionados)</t>
  </si>
  <si>
    <t>(# de informe de inventario de kit toxicologia/ # meses del año)</t>
  </si>
  <si>
    <t xml:space="preserve">* Entrega y cargue oportuno en la plataforma del SIHO de Minsalud del Cuarto Trimestre de 2021 en Febrero de 2022,  16 ESE validadas oportunamente  del Dpto.                                                                                                                                                                                                </t>
  </si>
  <si>
    <t>SEGÚN DEMANDA</t>
  </si>
  <si>
    <t xml:space="preserve"> * Consolidado del  Informe del Monitoreo, seguimiento y evaluación  al Programa de Saneamiento Fiscal y Financiero viabilizado por el Ministerio de Hacienda y Crédito Público de las ESE Hospital San Juan de  Dios de Pamplona y Centro de Rehabilitación Cardioneuromuscular correspondiente al Cuarto Trimestre de 2021 y cargado en la plataforma SIED del Ministerio de Hacienda y Crédito Público Radicado No.1-2022-023608 marzo 25 de 2022.                                             </t>
  </si>
  <si>
    <r>
      <t xml:space="preserve"> -Se remite a la Oficina de Prestación de Servicios del Instituto Departamental de Salud,  mediante Oficio RF-No022 del 9 de marzo de 2022,  los Indicadores de Gestión Financiera:  Metas de Recaudo de Servicios de Salud y Metas recaudo cartera vigencias anteriores de servicios de salud, correspondientes a la ejecución del cuarto trimestre 2021, para el giro de los recursos correspondiente a cada ESE.                                                                                                                                                         -Se efectuo la elaboración del Documento Distribución Recursos SGP - Subsidio a la Oferta vigencia 2022, el cual fue presentado</t>
    </r>
    <r>
      <rPr>
        <sz val="11"/>
        <color indexed="8"/>
        <rFont val="Calibri"/>
        <family val="2"/>
      </rPr>
      <t xml:space="preserve"> el 31  de marzo de 2022, al Comité Directivo Extraordinario del IDS, </t>
    </r>
    <r>
      <rPr>
        <sz val="11"/>
        <color theme="1"/>
        <rFont val="Calibri"/>
        <family val="2"/>
        <scheme val="minor"/>
      </rPr>
      <t xml:space="preserve"> fue aprobado y firmado por el Director del IDS.  Esta distribución se efectuo acorde a lo dispuesto en los Documentos de Distribución del Departamento Nacional de Planeación No.062 de enero 13 de 2022 (Última doceava 2021) y No.065 de febrero 4 de 2022 (once doceavas 2022)</t>
    </r>
  </si>
  <si>
    <t>En este trimestre se realizo el cierre del informe en la plataforma SISPRO de Minsalud, quedando totalmente ejecutados los dineros asignados mediante la Resolución 2017 de 2020.</t>
  </si>
  <si>
    <t xml:space="preserve">* Modificaciones presupuestales asesoradas y con  Conceptos Técnicos  de  modificaciones al  presupuesto ingresos y gastos a las ESE del Departamento, en el primer trimestre de 2022: incorporación Operaciones cierre vigencia 2021, Incorporación Disponibioidad Inicial, incorporación cuentas por cobrar vigencvias anteriores,  incorporacion recaudos vigencia 2022, adición recursos recuperación de cartera, y  Adición recursos convenios interadministrativos (Recursos Salud Pública) para un  total de 11 conceptos técnicos emitidos para aprobación de las Juntas de las ESE.                                                                                                                                                               </t>
  </si>
  <si>
    <t>En estre trimestre no se ha efectuado ninguna capacitación al respecto, pero, se realizó revisión de las modificaciones presupuestales presentadas por las ESE y la aplicación del catálogo de Clasificación Presupuestal .</t>
  </si>
  <si>
    <t>En este treimestre no se han ejecutado los recursos asignados a las ESE Centro de Rehabilitación con Programa de Saneamiento Fiscal y Financiero viabilizado en ejecución, no han realizado el encargo Fiduciario.</t>
  </si>
  <si>
    <t xml:space="preserve">Se remite el informe mediante Oficio D-No.0164 de fecha 21 de febrero de 2022, a la Secretria de Hacienda del Dpto  en medio físico Radicado No.2022-08400-005660-2 de fecha 24 de febrero de 2022 y por correo electronico a la Secretria de Hacienda del Dpto el 23 de febrero de 2022 </t>
  </si>
  <si>
    <t>Ejecución de proyectos enviada a Planeación con corte a diciembre de 2021, Correo enviado Enero 21 de 2022 - Ejecución VI TRIM de 2021.</t>
  </si>
  <si>
    <t>No se ejecuto en este trimestre.</t>
  </si>
  <si>
    <t xml:space="preserve">PROGRAMADO: En el mes de diciembre de 2021 se adopta el presupuesto para vigencia fiscal de 2022 con el Acuerdo N°014 del 30 de diciembre de 2021. 
PRESUPUESTO INICIAL: Subcuenta de Régimen Subsidiado  de $ 26,346,022,524.00
ADICIONES: Acuerdo No.001 de Enero 28 de 2022 $ 7,360,790,794.45, RESOLUCION No 1119 de Marzo 28 de 2022 $ 8,500,000,000.00 
PRESUPUESTO DEFINITIVO: $ 42,206,813,318.45 
EJECUTADO: Se ejecutó en al cuarto trimestre  $ 6,749,041,261.08 
</t>
  </si>
  <si>
    <t xml:space="preserve">Acuerdo No.001 (28-01-22) Incorporación recursos del cierre vigencia. Resolucion No. 011-03-01-2022 por $4.417.180.519,74
Resolución  No.010 del 03 de Enero de 2022 Constitución de La Reserva por valor de $1,083,592,270.69 
</t>
  </si>
  <si>
    <t>Ejecución presupuestal de Ingresos y Gastos de los meses de Octubre, Noviembre y Diciembre 2021, consolidada y entregada el 28 de enero de 2022 a Sistemas para publicación Gobierno en Línea</t>
  </si>
  <si>
    <t>Informe contable del cuarto trimestre de 2021, cargado en el chip de la Contaduría General de la Nación el 28 de Febrero y 3 de marzoa de 2022.</t>
  </si>
  <si>
    <t>Se realizó el registro de todas las operaciones financieras Presupuesto, en el sistema Integrado Financiero TNS. Ejecución de 972 disponibilidades presupuestales, 1362 registros presupuestales y 920 definitivas                                                                                                                                                  -Tesoreria realizo 623 registros de ingresos por todos los conceptos y se elaboraron 2.209 comrpbantes de egreso en del primer trimetre de 2022.                                                                                                                                          Contabilida realizo las conciliaciones bancarias de las cuentas de los meses de enero  (24 de febrero 2022)  y febrero ( 13 de marzo de 2022) de 2022.</t>
  </si>
  <si>
    <r>
      <t xml:space="preserve"> En la oficina de Central de Cuentas se elaboraron , radicaron , tramitarón  en el mes de ENERO: 9  ordenes de pago, en FEBRERO : 209 ordenes de pago  y  MARZO  696 ordenes de pago.                                                  Para un total de ordenes de pago  elaboradas y tramitadas  en el  primer trimestre 2022 de </t>
    </r>
    <r>
      <rPr>
        <b/>
        <sz val="11"/>
        <color indexed="8"/>
        <rFont val="Calibri"/>
        <family val="2"/>
      </rPr>
      <t xml:space="preserve">914.   </t>
    </r>
    <r>
      <rPr>
        <sz val="11"/>
        <color theme="1"/>
        <rFont val="Calibri"/>
        <family val="2"/>
        <scheme val="minor"/>
      </rPr>
      <t xml:space="preserve">
Pagadas vigencia 2022: </t>
    </r>
    <r>
      <rPr>
        <b/>
        <sz val="11"/>
        <color indexed="8"/>
        <rFont val="Calibri"/>
        <family val="2"/>
      </rPr>
      <t>914</t>
    </r>
    <r>
      <rPr>
        <sz val="11"/>
        <color theme="1"/>
        <rFont val="Calibri"/>
        <family val="2"/>
        <scheme val="minor"/>
      </rPr>
      <t xml:space="preserve">
pagadas CXP de vigencias 2021: </t>
    </r>
    <r>
      <rPr>
        <b/>
        <sz val="11"/>
        <color indexed="8"/>
        <rFont val="Calibri"/>
        <family val="2"/>
      </rPr>
      <t>16</t>
    </r>
  </si>
  <si>
    <t xml:space="preserve">Modificaciones Presupuestales según: 
ACUERDOS: No.001 (28-01-22) con Dec. 0089 (27-01-22)
RESOLUCIONES: No.0189 (24-01-22), No.0315 (31-01-11)  y  No.1119 (28-03-22)
</t>
  </si>
  <si>
    <t xml:space="preserve">actividad realizada primer trimestre de la vigencia </t>
  </si>
  <si>
    <t>elaboracion de informe acumulado de acuerdo a lineamientos del señor gobernador en informe de rendicion de cuentas permanente consolidado 2020 1er semestre del 2022</t>
  </si>
  <si>
    <t xml:space="preserve">actividad programada para el 4to trimestre de la vigencia </t>
  </si>
  <si>
    <t xml:space="preserve">grupo atencion en salud </t>
  </si>
  <si>
    <t xml:space="preserve">reporte de seguimeinto a proyectos de inversion a cargo del IDS en plataformas del DNP </t>
  </si>
  <si>
    <t xml:space="preserve">Actividades realizadas en puntos de entrada IDS- Secretaria de cucuta)
Comportamiento de COVID en la poblacion migrante
informacion de los muniicipios de frontera
</t>
  </si>
  <si>
    <t>En el  II Trimestre  se gestionaron  las  necesidades de insumos  de interes en salud publica urgencia manifiesta  para el laboratorio de salud.</t>
  </si>
  <si>
    <t xml:space="preserve">Se lleva a cabo  asistencia permanente  a los municipios  del departamneto Norte de santander en relacion a la esctructura que deben conartemplar para la formulacion y elaboracion de los planes de accion en salud municipales para la vigencia 2022.                                                                </t>
  </si>
  <si>
    <t>Seguimiento y monitoreo a las EPS Coosalud, Nueva EPS, Comfaoriente,  Compensar, Sánita y Asmetsalud, a las acciones de monitoreo y seguimiento en relación a la implementación de la Resolución 2350 de 2020 en el manejo integrado de la desnutrición aguda moderada y severa en niños y niñas menores de 5 años, teniendo en cuenta el rol de la EPS según la normativa legal vigente
Se lleva acabo  el comite departamnetal de Zoonosis.
seguimiento a los procesos de archivo y gestion documental con apoyo de planeacion.
Articulacion trimestral con dimension trasversal de gestion diferencial de poblacion vulnerables para el seguimiento del componente de envejecimiento y vejez.
Se realizo mesa de cancer en conjunto con los integrantes de la mesa de cancer con el fin de dar cumplimiento a los compromisos estipulado en el plan de accion de la vigencia 2021.
se realizo articulacion en la mesa de enevejecimiento y vejez y adulto mayor, liderado por la S.S.D.
Se realizo articulacion con la   dimension trasversal de gestion diferencial de poblacion vulnerables en el seguimiento de los casos de cancer infantil .
Se realiza trabajo articulado con la Asociación Alemana de asistencia al enfermo con Lepra, para fortalecimiento de capacidades en el talento humano, prevención de discapacidad con pacientes, ex pacientes y convivientes de Hansen. 
El 30/04/2022 Se coordinó con la Asociación de pacientes de Norte de Santander ASOPAL para realizar capacitación en autocuidado y prevención de discapacidad.
Se realizo seminario de actulaizacion de la estrategia CERS con el fin de que lo municipios implementen la estrategia.
se realizo a 5 municipios el seguimiento de la ejecucion del PAS vigencia 2022.
Se participo en la mesa técnica Lepra vs. Enfermedad de Hansen el 26/04/2022, programada por el Ministerio de Salud, en la cual se socializó la ley 9010 del 29 de Marzo de 1995 y el  abordaje desde la bioética.
Se participo en las convocatorias realizadas desde las diferentes entidades donde se trataron temas relacionados con la Dimension de sexualidad y derechos sexuales y reproductivos, mesa de salud, coves, proyecto de USAID, AIDFORS, MSPS, ICBF, Capacitacion al SSO lineamientos de la DSDSR
Se participo en la mesa técnica Lepra vs. Enfermedad de Hansen el 26/04/2022, programada por el Ministerio de Salud, en la cual se socializó la ley 9010 del 29 de Marzo de 1995 y el  abordaje desde la bioética.</t>
  </si>
  <si>
    <t xml:space="preserve">Capacitación teórico práctica presencial en el funcionamiento del aplicativo WINSISVAN, a la Coordinadora de Salud Pública de Gramalote 
Asistencia técnia a los 40 municipios del departamento, sobre las orientaciones frente al desarrollo de las jornadas de desparasitación, inventario de tabletas de albendazol y mebendazol y avances desparasitación primer semestre 2022 (36 participantes)
Socialización del componente de Nutrición por parte de los profesionales a cargo, dirigido a los profesionales médicos, odontólogos y bacteriólogos que prestan su servicio social obligatorio. La asistencia técnica está presidida por el Profesional Universitario del Grupo de Recursos Humanos del IDS. se inicia con una breve contextualización sobre los términos de enfermedad social relacionada con la desnutrición, el grado de seguridad alimentaria que esta puede representar para las familias y repercutir en el estado nutricional de los menores, además de mencionar que esta situación puede causar deterioro en la composición corporal causando repercusiones orgánicas, sociales que puede ser irreversible. asistieron un total de 54 profesionales(médicos, enfermeras, odontólogos y bacteriólogos).
se realizo asistencia tecnica mediante circular N° 077 de 24 febrero del 2022, para trabajar sobre las falencias eliminacion de barreras en la atencion a solicitudes de interrupcion voluntaria del embarazo de acuerdo a lo establecido en la sentencia C-355 del 2006, se tiene acta de la reunion N° 12  DE 11/03/2022.
se realizo la asistencia tecnica a las IPS Especializadas mediante la programacion por oficio N° 0010 de fecha 07/02/2022 a la Ips  AHF COLOMBIA y oficio N° 0011 de fecha 07/02/2022 a la IPS VIDAMEDICAL, realizada los dias 17 y 18 de febrero del 2022, el objetivo fue realizar el seguimiento clinico de las gestantes con VIH, Hepatitis B y Sífilis y sus hijos expuesto.
se realizo la asistencia tecnica a las IPS Especializadas mediante la programacion por oficio N° 0025 de fecha 24/02/2022 a la Ips  AHF COLOMBIA y oficio N° 0025 de fecha 24/02/2022 a la IPS VIDAMEDICAL, realizada los dias 10 y 11 de marzo del 2022,  el objetivo fue revisar la aplicación de la Guia Practica Clinica VIH/SIDA, según normatividad vigente.
 del MSPS Se programa el seguimiento a la implementacion de la estrategia ETMI PLUS a los municipios priorizados SANTIAGO, SANCAYETANO Y EL ZULIA donde por reunion virtual realizada el dia 23/03/2022 donde los municipios realizan la presentancion de los avances en la implementacion de la estrategia ETMI PLUS lograndose evidenciar que los municipios El Zulia y San Cayetano han realizado un buen trabajo, quedando el compromiso del municipio de Santiago realizar la presentacion el dia 08/06/2022.
 Se logro mediante Decreto 238 expedido por el Gobernador de Norte de Santander, a los integrantes de la mesa para la instalación en el marco del Mecanismo Articulador   comité Intersectorial para la Prevención de las violencias de género, con énfasis en las violencias sexuales, violencia intrafamiliar y el abordaje integral de las víctimas, en compàñia del ministerio de Salud y Protección Social y asistencia técnica para la formulación del plan de acción y ruta de atención
Con el apoyo de la Asociación Alemana:
1. El 11 de Mayo se capacitaron profesionales de los Municipios de Cúcuta Villa Rosario, El Zulia por medio de la conceptualización de la afectación de los nervios periféricos por lepra y socialización de las generalidades de la discapacidad en Lepra, dando a conocer los diferentes grados de discapacidad, posteriormente se llevó a cabo la explicación de la ficha de evaluación neurológica profundizando en cada uno de sus contenidos. Seguidamente se realizó una actividad teórico-práctica por medio de estudios de casos de pacientes de lepra, con posterior aplicación de la ficha de evaluación neurológica de acuerdo a cada caso planteado. En el Municipio de Pamplona se realizó capacitación a personal de salud en   la  clínica  de  la  enfermedad dando  a  conocer  la  historia,  signos,  síntomas,  tratamiento,  estigma  y  discriminación, se recuerda el protocolo de la misma  y se da a conocer el programa y su funcionamiento desde el Departamento.
eguimiento a la implementacion de la Rutas de promocion y mantenimeinto a las  ESE IMSALUD ,ESE HUEM , IPS Medico Quirurgico , IPS Nordvital IPS VIHONCO .
se realizo seguimiento a la implementacion de la Rutas de promocion y mantenimeinto a  EAPB  Coosalud, EAPB  Comfaoriente  EAPB Compensar  EAPB Sanitas 
EAPB Ecopsos y  Sanidad Militar .
El 25/04/2022 se recibe asistencia técnica en valoración neurológica por parte del Ministerio de Salud y Protección Social.
2. El 12 de Mayo en el Municipio de Pamplona se capacita a profesionales de salud de las IPS en diagnóstico, tratamiento y seguimiento de pacientes con Lepra.
3. El 12 de Mayo se capacita a los profesionales de la facultad de enfermería de la Universidad de Santander UDES y Bacteriólogos de la Universidad de Pamplona en clínica de la enfermedad y búsqueda activa de sintomáticos de piel.
4. El 21 de Junio se capacita al personal de salud del Municipio de Toledo en diagnóstico, tratamiento y seguimiento de pacientes con Lepra.
5. El 23 de Junio Se capacita a profesionales de salud de los Municipios de Cúcuta, Villa Rosario, Los Patios, El Zulia en reacciones lepróticas.
Se realizo mediante circular N°023 del 03/03/2022 la convocatoria,  se procede a realizar la asistencia tecnica a las IPS, EAPB, en protocolo de atención integral en salud a las víctimas de violencias sexuales según Resolución 459 de 2012.
Se realizó capacitación sobre manejo clínico de la violencia sexual con enfoque de atención a la sobreviviente, liderada por UNFPA, dirigida a profesionales de medicina y enfermería que prestan sus servicios en el área de urgencias de las IPS del departamento,
Se realizo mediante circular N°023 del 03/03/2022 la convocatoria,  se procede a realizar la asistencia tecnica a las IPS, EAPB, en la Ruta de Atención Integral para la población Materno Perinatal-Resolución 3280 del 2018. 
Taller de capacitación a los profesionales de las  E.S.E del Departamento: Regional Suroriental,  Hospital Local Los Patios, Hospital Jorge Cristo Sahium, Hospital Regional Centro, Hospital Emiro Quintero Cañizares, Hospital Juan Luis Londoño, con el fin de brindar asistencia técnica sobre las Guías Alimentarias Basadas en Alimentos  para mujeres gestantes, madres en período de lactancia, mayores de 2 años y menores de 2 años actualizadas, la Dra. Mery Santos, referente de nutrición de la dimensión SAN del IDS, agradece su presencia y da apertura a la capacitación haciendo la presentación del Nutricionista-Dietista Jhon Jairo Martínez Yacelga profesional a cargo de la socialización, donde inicia explicando el objetivo de las Guías Alimentarias el cual se basa en orientar a las familias colombianas en la adopción de estilos de vida y prácticas de alimentación saludables, culturalmente apropiadas, que contribuyan a la prevención de la malnutrición y enfermedades no trasmisibles, en las mujeres gestantes, madres en período de lactancia, niños y niñas menores de dos años, que tiene como propósito  promover la salud de las mujeres durante la gestación y el periodo de lactancia y de los niños y niñas menores de dos años, para la prevención de la malnutrición y enfermedades no transmisibles relacionadas con la alimentación, mediante la adopción de prácticas alimentarias saludables, con un total de 173 participantes.
Capacitación teórico práctica presencial en el funcionamiento del aplicativo WINSISVAN, a la Enfermera de Servicio Social Obligatorio del Hospital Nuestra Señora de Belén del municipio de Salazar. 
</t>
  </si>
  <si>
    <t>se realiza monitoreo del proceso de crague  en la platforma SISPRO para la ejecucion y monitreo de los PAS .</t>
  </si>
  <si>
    <t xml:space="preserve">meta cumplida en el primer tirmestre </t>
  </si>
  <si>
    <t>Se realiza 790 acciones de IVC EN SEGURIDAD ALIMENTARIA  Y AMBIENTAL</t>
  </si>
  <si>
    <t>Se realiza inspeccion vigilancia y  Control    a  prestadores de  establecimientos farmaceuticos  en los muniicipios de  Chinacota,pamplona,mutiscua, silos,laguna babega los rincones, chitaga, cacota,cachira,la vega y la esperanza.</t>
  </si>
  <si>
    <t>Cumplimiento en la entrega del reporte:100 
Silencio Epidemiologico :0
Oportunidad en la notificación semanal: 100
archivos planos 104 en total de la semana 13 a 25
Cumplimiento en el ajuste de casos: sospechoso 3037,probable 41375,laboratorio 18962,clinica 9824nexo 272  ,descartado 25508 ,error digitacion 217
Ajuste de casos: 1035208 casos notificados al SIVIGILA</t>
  </si>
  <si>
    <t>Para vigilancia de dengue. Paralisis flacida aguda,sarampion Rubeola,sindromes de rubeola congenito, dicteria, tosferina,covid-19, chagas.</t>
  </si>
  <si>
    <t>Se garantizo el analisis de muestras de aguas y alimentos  en el marco de la vigilancia  y control sanitario que se realiza desde salud ambiental en los 39 municipios y la secretaria de salud del municipio de Cúcuta en su jurisdiccion.</t>
  </si>
  <si>
    <t xml:space="preserve">evaluacion del PINAR en competencia elaborado en vigencia 2021 </t>
  </si>
  <si>
    <t xml:space="preserve">vigilancia y control instituional, tesoreria y prestacion de servicios </t>
  </si>
  <si>
    <t xml:space="preserve">actividad a realizar el tercer trimestre de la vigencia </t>
  </si>
  <si>
    <t xml:space="preserve">ajustes de gestion </t>
  </si>
  <si>
    <t>esta actividad sera realizada en el 3 trimestre de 2022</t>
  </si>
  <si>
    <t>ESTA ACTIVIDAD SE REALIZARA EN EL MES DE JULIO DE 2022</t>
  </si>
  <si>
    <t>ASISTENCIA A REUNIONES MENSUALES DE LA SALA DE ANALISIS DE RIESGOS A CARGO DE VIGILANCIA EPIDEMIOLOGICA DEL IDS</t>
  </si>
  <si>
    <t>solicitudes de autorizaciones con respuestas/ nro de facturas o autorizaciones radicas en el   software DKD</t>
  </si>
  <si>
    <t>Realizar o  Tramitar el 100% de las solicitudes de autorizaciónes radicas ( Tutela) servicios de salud  a la Poblacion a cargo del departamen</t>
  </si>
  <si>
    <t>nro de  facturas auditadas/ nro. Facturas radicadas/</t>
  </si>
  <si>
    <t>En ley de punto final el IDS Realiza procesos de radicación, Auditoría y Pago de los servicios de salud NOPBS de acuerdo a la Resolución 555 de 2019 del IDS  y lo contemplado en el ART.238 de la ley 1955 de 2.019 (ley de punto )final)aplicando el mecanísmo para su verificación y control de pago de acuerdo con lo establecido en la resolución 1479 de 2015 del MSPS</t>
  </si>
  <si>
    <t>Se conciliaronen el segundo trimestre. facturas de vigencias anteriores NPBS entre cobros y recobros:/ nro de facturas conciliad 9.013</t>
  </si>
  <si>
    <t>El IDS Realizo contrato de prestacion de servicios  de salud a la  atencion de la poblacion inimputables de acuerdo a lineamientos y recursosos transferidos por la Nación.</t>
  </si>
  <si>
    <t xml:space="preserve">                                                                                                                                  </t>
  </si>
  <si>
    <t>nro de  facturas auditadas/ nro. Facturas radicadas</t>
  </si>
  <si>
    <t xml:space="preserve"> se realiza  la radicion y proceso de auditoria a poblacion migrantes
</t>
  </si>
  <si>
    <t>EL DIA 21 Y 22 DE ABRIL LA SUPERSALUD REALIZO CAPACITACION A LOS MPIOS</t>
  </si>
  <si>
    <t>SE REALIZO LA 1era. MESA CIRCULAR 30 DEL 2022</t>
  </si>
  <si>
    <t>EN ESTE TRIMESTRE SE AUDITO LA VIGENCIA 2021</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</si>
  <si>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</si>
  <si>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Se gestionaron todas las solicitudes de comisiones o desplazamientos autorizadas por la Dirección excepto dos por riesgos en el desplazamiento</t>
  </si>
  <si>
    <t>Se gestionaron todas las solicitudes de comisiones o desplazamientos autorizadas por la Dirección</t>
  </si>
  <si>
    <t xml:space="preserve">Se cancelaron las facturas de servicios públicos recibidas. </t>
  </si>
  <si>
    <t>Documento publicado en la pagina web institucional antes del 31 de enero de 2022</t>
  </si>
  <si>
    <t>Conforme la disponibilidad presupuestal de recursos, el Grupo gestionó los procesos de contratación de bienes y servicios requeridos por la entidad. Algunas solicitudes no contaban con respaldo presupuestal y otras no fueron  autorizadas por la Dirección</t>
  </si>
  <si>
    <t>Todos los documentos obligatorios de los procesos de contratación, fueron revisados, insertados y publicados en el SECOP para cumplir los principios de publicidad, trasparencia y vigilancia ciudadana</t>
  </si>
  <si>
    <t>La Oficina Sistemas de Información lidera el proceso  de acuerdo a la Guía de Transición de IPv4 a IPv6 para Colombia, adoptada mediante la Resolución No. 01126 de 2021 de Mintic. 
Actualmente el IDS se encuentra en la Fase I. Planeación de IPV6. Para lo cual se realizó la actualización del inventario de activos de información y el  diagnóstico de computadores, impresoras y equipos de conectividad para establecer si soportan, o no, el protocolo IPv6.
El 1 de Junio de 2022 se realizó  una sesión  presencial de acompañamiento de Mintic con el fin de resolver inquietudes en el proceso de implementación del protocolo IPV6.  El 28 de junio de 2022, la Oficina de Sistemas de Información participó en  la segunda sesión de acompañamiento de Mintic, realizada virtualmente, la cual fue  convocada por el IDS   mediante circular 027 de 23 de Junio de 2022. 
La Oficina de Sistemas de Información lidera el  seguimiento al Plan de Seguridad y Privacidad de la Información y socializa este seguimiento en el segundo Comité de Gestión y Desempeño Institucional realizado el 22-06-2022. 
Mediante Circular 290 de 21-06-2022, se solicita a todas las dependencias de la entidad, su compromiso para dar cumplimiento al cronograma, de recolección de RAEE para la vigencia 2022.</t>
  </si>
  <si>
    <t>Se socializa en el II Comité de gestión y desempeño institucional realizado el 22-06-2022 el catálogo de sistemas de información actualizado, que tiene como  propósito identificar y conservar una lista completa y actualizada de los sistemas de información en la entidad.
Se socializa con las dependencias los software que manejan en cada una.
Se prestar soporte técnico en la implementación del software según demanda
Se realiza seguimiento a los ajustes pertinentes del software según demanda.</t>
  </si>
  <si>
    <t>De conformidad con la Ley de 1712 de 2014, Ley de Transparencia, en el siguiente link de la página web, se presenta el registro de publicaciones  realizadas en el trimestre https://ids.gov.co/web/2022/TRANSPARENCIA/PUBLICACIONES_PAG_WEB_2022.pdf</t>
  </si>
  <si>
    <t xml:space="preserve">De conformidad con la Ley de 1712 de 2014, Ley de Transparencia, en el siguiente link de la página web, se presenta el registro de publicaciones  realizadas en el trimestre https://ids.gov.co/web/2022/TRANSPARENCIA/PUBLICACIONES_PAG_WEB_2022.pdf
- En cumplimiento de la Resolución 1519 de 2020 de Mintic, la oficina Sistemas de Información lidera el rediseño del portal web institucional con lo cual se da alcance a los lineamientos y directrices de accesibilidad web el cumplimiento de los estándares AA y las condiciones mínimas técnicas y de seguridad digital con el fin de que puedan ser utilizados por la mayoría de ciudadanos independientemente de sus condiciones tecnológicas o del ambiente, e incluyendo a las personas con discapacidad.  </t>
  </si>
  <si>
    <t>La facturación electrónica ya se encuentra implementada en el módulo de Cartera del portal TNS oficial.
Se hace seguimiento de la normal operación de esta nueva funcionalidad en el portal TNS.</t>
  </si>
  <si>
    <t>La Oficina de Sistemas de Información presta soporte técnico oportuno en todas las sedes y dependencias del IDS con el fin de mantener continuidad en los servicios técnicos y tecnológicos en la entidad.
Durante el segundo trimestre de 2022  se registraron un total de 105 solicitudes de servicio técnico atendidas por el personal técnico y tecnológico de la oficina.</t>
  </si>
  <si>
    <t xml:space="preserve">- La plataforma Sala Situacional virtual  donada por la Organización panamericana de la Salud al Instituto Departamental de Salud,  hoy en día es ejemplo a nivel nacional  en la actualidad se está utilizando para realizar el seguimiento de la vigilancia comunitaria en conjunto con la Oficina de Vigilancia en Salud Pública, donde se llevan los eventos de interés sanitario como son dengue, malaria y demás eventos epidemiológicos que se puedan presentar en el departamento en tiempo real  teniendo como base la estructura que nos otorga el Sivigila.  
- De igual forma se está haciendo la capacitación a los líderes de las comunidades en los municipios del departamento para que a través de la Sala Situacional virtual se puedan realizar los reportes de eventos de interés sanitario y así poder realizar el seguimiento respectivo. 
- Se encuentra en fase  de implementación y pruebas el módulo de nómina en el Portal web TNS Oficial. 
- Política racionalización de trámites. La Oficina de Sistemas de Información se encuentra gestionando en articulación con la empresa TNS y con las oficinas de tesorería y la demás oficinas de la institución que realizan recado para implementar la solución de pagos de los trámites institucionales a través del servicio PSE.
- Se están haciendo pruebas piloto para la implementación de firmas digitales desde la parte directiva con las diferentes oficinas, de esta manera se apoyará la política del cero papel y para comenzar a estructurar el acrhivo digital institucional. La prueba piloto se está haciendo con la oficina del Laboratorio de Salud Pública para agilizar la notificación de resultados.
</t>
  </si>
  <si>
    <t xml:space="preserve">1.1.  Núm. De Juntas Directivas del IDS con acompañamiento de la oficina jurídica / números de Juntas Directivas del IDS realizadas. </t>
  </si>
  <si>
    <t># DE ACOMPAÑAMIENTOS EN LAS JUNTAS DIRECTIVAS DEL IDS</t>
  </si>
  <si>
    <t>1.3.  Numero de comités directivos con participación de la oficina / número total de comités</t>
  </si>
  <si>
    <t># DE ACOMPAÑAMIENTOS EN EL COMITÉ DIRECTIVO  DEL IDS</t>
  </si>
  <si>
    <t>2.1. Núm. De Actos Admtivos proyectados/ Núm. de proyectos de actos administrativos solicitados por la Dirección</t>
  </si>
  <si>
    <t>NUMERO DE ACTOS ADMINISTRATIVOS DE LA OFICINA JURIDICA Y CONTROL INTERNO DISCIPLINARIO Y EL DESPACHO</t>
  </si>
  <si>
    <t>3.1. Núm. de conceptos jurídicos  presentados/ Núm. de conceptos solicitados por la Dirección</t>
  </si>
  <si>
    <t>NUMERO DE CONCEPTOS SOLICITADOS A LA OFICINA JURIDICA</t>
  </si>
  <si>
    <t>4.1. No. de derechos de petición tramitados/ No. de derechos de petición recibidos</t>
  </si>
  <si>
    <t>(# DE RESPUESTAS OPORTUNAS A LOS DP / TOTAL DP RECIBIDAS EN EL PERIODO X 100)</t>
  </si>
  <si>
    <t>1.1.  Base de datos actualizada</t>
  </si>
  <si>
    <t xml:space="preserve">NUMERO DE PROCESOS </t>
  </si>
  <si>
    <t>2.1. Número de procesos judiciales atendidos oportunamente / Número de procesos judiciales que tiene la entidad que se muevan en el periodo.</t>
  </si>
  <si>
    <t>NUMERO DE DEMANDAS CONTESTADAS OPORTUNAMENTE / TOTAL DE DEMANDAS X 100</t>
  </si>
  <si>
    <t>SE CONTESTA DEMANDA QUE QUEDO PENDIENTE EN EL PRIMER TRIMESTRE</t>
  </si>
  <si>
    <t>NUMERO DE DEMANDAS ASIGANDAS/ NUMERO DE DEMANDAS CONTESTADAS X 100</t>
  </si>
  <si>
    <t xml:space="preserve">UNA DEMANDA LLEGO EN EL TRIMESTRE Y AUN SE ENCUENTRA EN TERMINOS PARA CONESTAR </t>
  </si>
  <si>
    <t>LAS DEMANDAS RADICADAS EN EL TRIMESTRE, SE CONTESTAN DENTRO DE LOS TERMINOS EN EL MISMO TRIMETRES O EN EL SIGUIENTE.</t>
  </si>
  <si>
    <t>3.1. Núm. Tutelas atendidas/ Núm. Tutelas presentadas ante el IDS</t>
  </si>
  <si>
    <t>NUMERO DE ACCIONES DE TUTELAS NOTIFICADAS</t>
  </si>
  <si>
    <t xml:space="preserve">RESPUESTA DE ACCIONES DE TUTELA EN LOS TERMINOS ESTABLECIDOS/NUMERO DE ACCIONES DE TUTELAS NOTIFICADAS X 100 </t>
  </si>
  <si>
    <t>NUMERO DE TUTELAS NOTIFICADAS / SEGUIMIENTO A LAS RESPUESTAS DE LAS ACCIONES DE TUTELA</t>
  </si>
  <si>
    <t xml:space="preserve">1.1.   Numero de Comités de Conciliaciones realizados en el año / número mínimo de Comités que exige la Ley </t>
  </si>
  <si>
    <t>SOLICITUDES DE CONCILIACION EXTRAJUDICIAL / CONVOCATORIAS DE COMITÉ DE CONCILIACION X 100</t>
  </si>
  <si>
    <t>%</t>
  </si>
  <si>
    <t xml:space="preserve">1.1.2.  Promover el cumplimiento de las funciones del Comité </t>
  </si>
  <si>
    <t>CUMPLIMIENTO AL REGLAMENTO Y FUNCIONES DEL COMITÉ DE CONCILIACION Y DEFENSA JUDICIAL / SOLICITUDES DEBATIDOS DENTRO DEL COMITÉ DE CONCILIACION Y DEFENSA JUDICIAL X 100</t>
  </si>
  <si>
    <t>1.1.3.  Designar los abogados que tramitarán cada uno de los casos para que presenten ante el comité la ponencia  correspondiente</t>
  </si>
  <si>
    <t>DESINACION DE APODERADO / NUMERO DE SOLICITUDES DE CONCILIACION EXTRAJUDICIAL X 100</t>
  </si>
  <si>
    <t>1.1.4.  Levantar actas de reunión comité</t>
  </si>
  <si>
    <t>NUMERO DE ACTAS / NUMERO DE CONVOCATORIAS DEL COMITÉ DE CONCILIACION X 100</t>
  </si>
  <si>
    <t>1.1.5.  Presentar un informe anual de gestión y la ejecución de sus decisiones.</t>
  </si>
  <si>
    <t>SOLICITUDES DEBATIDOS EN EL COMITÉ DE CONCILIACION / INFORME ANUAL X 100</t>
  </si>
  <si>
    <t>SE PRESENTRA EN EL TRANSCURSO DEL SEGUNDO SEMESTRE DEL AÑO</t>
  </si>
  <si>
    <t xml:space="preserve">1.1.     Causas de demandas identificadas e intervenidas / total de causas de demanda </t>
  </si>
  <si>
    <t xml:space="preserve">NUMERO DE PROCESOS JUDICIALES VINCULADOS </t>
  </si>
  <si>
    <t>CONSOLIDADO</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</si>
  <si>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</si>
  <si>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</si>
  <si>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</si>
  <si>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1.1.  Número de  investigaciones disciplinarias preliminares abiertas / número total de denuncias o quejas por presuntas infracciones disciplinarias</t>
  </si>
  <si>
    <t xml:space="preserve">NUMERO DE QUEJAS / NUMERO DE DILIGENCIAS PRELIMINARES </t>
  </si>
  <si>
    <t>1.2.  Número de investigaciones disciplinarias abiertas / número total de denuncias o quejas por presuntas infracciones disciplinarias</t>
  </si>
  <si>
    <t>NUMERO DE QUEJAS /  NUMERO DE APERTURA DE INDAGACION PRELIMINAR</t>
  </si>
  <si>
    <t>1.3.  Número de procesos disciplinarios tramitados durante la vigencia / Número de procesos activos de la vigencia</t>
  </si>
  <si>
    <t>NUMERO DE PROCESOS / NUMERO DE QUEJAS X 100</t>
  </si>
  <si>
    <t>Gestión de Recuperacion de Cartera, gestionar el cobro persuasivo y coactivo de las obligaciones vigentes a favor de la Entidad dentro del termino y en las condiciones establecidas en el Manual de Cobro Persuasivo y Coactivo del IDS.</t>
  </si>
  <si>
    <t>1.1.2.  Verificar que  en cada proceso sancionatorio existan  Los documentos, soportes que conforman el título ejecutivo simple o complejo de acuerdo a la normativa aplicable</t>
  </si>
  <si>
    <t>1.1.  Número de  procesos recibidos con su respectivo radicado en la vigencia 2021, con sus respectivos folios, minutas, comunicaciones, entre otros inmersos en el expediente.</t>
  </si>
  <si>
    <t>NUMERO DE PROCESOS SANCIONATORIOS RADICADOS EN LA OFICINA PARA EJECUTAR/ Y/O DESCARTAR SEGÚN SU ANALISIS Y CORRESPONDIENTE ACTUACION PERSUASIVA Y/O COACTIVA.</t>
  </si>
  <si>
    <t>1.1.3. Ingresar al inventario; sistematizar en excel, ingresar en el libro radicador y azetas el proceso y su etapa correspondiente, cuantia, calidad del ejecutado, verificacion de datos para notificaciones,.</t>
  </si>
  <si>
    <t>NUMERO DE PROCESOS Y SU RESPECTIVA GESTION DOCUMENTAL, REGISTRO, SISTEMATIZACION Y NOTIFICACION CORRESPONDIENTE.</t>
  </si>
  <si>
    <t>Expedir acto administrativo que avoca conocimiento de cada uno de los procesos sancionatorios, generando su respectiva liquidacion de cada uno de ellos,asi mismo ejercer actuaciones de cobro persuasivo</t>
  </si>
  <si>
    <t xml:space="preserve">numero de expediciones prigramadas para el timestre / numero de actos expedidos </t>
  </si>
  <si>
    <t>iniciar las actuaciones de cobro coactivo como citaciones, mandamientos de pago, resoluciones de embargo, desembargo, acuerdo de pago y demás.</t>
  </si>
  <si>
    <t xml:space="preserve">numero de procesos de cobros coactivos experados para el trimestre / nuemro de procesos de cobro coactivo iniciados </t>
  </si>
  <si>
    <t xml:space="preserve">1.2.2.   ejecutar los procedimientos de investigación de bienes conforme lo establece el Estatuto Tributario Nacional y la Ley 1066 de 2006 (Por la cual se dictan normas para la normalización de la cartera pública y se dictan otras disposiciones). </t>
  </si>
  <si>
    <t>NUMERO DE PROCESOS Y SU RESPECTIVA GESTION DOCUMENTAL, REGISTRO, SISTEMATIZACION Y ANALISIS  CORRESPONDIENTE.</t>
  </si>
  <si>
    <t>Archivar los procedmientos administrativos de cobro coactivo por pago en razon a pago total con sin amnistia</t>
  </si>
  <si>
    <t>16</t>
  </si>
  <si>
    <t>0</t>
  </si>
  <si>
    <t xml:space="preserve">* Entrega y cargue oportuno en la plataforma del SIHO de Minsalud del Informe Anual de 2021 en Abril 06 de 2022,  16 ESE validadas oportunamente  del Dpto.                                                                                           * Entrega y cargue oportuno en la plataforma del SIHO de Minsalud del Informe Primer Trimestre de 2022 en Mayo 27 de 2022,  16 ESE validadas oportunamente  del Dpto.                                                                                                                                                                                                                                </t>
  </si>
  <si>
    <t xml:space="preserve"> * Consolidado del  Informe del Monitoreo, seguimiento y evaluación  al Programa de Saneamiento Fiscal y Financiero viabilizado por el Ministerio de Hacienda y Crédito Público de las ESE Hospital San Juan de  Dios de Pamplona y Centro de Rehabilitación Cardioneuromuscular correspondiente al Primer Trimestre de 2022 y cargado en la plataforma SIED del Ministerio de Hacienda y Crédito Público Radicado No.1-2022-052063 de julio 1 de  2022.                                             </t>
  </si>
  <si>
    <t xml:space="preserve">Se remite Circulares: No.016 del 26 de mayo de 2022, dirigido a los Gerentes de las         del orden Deptal y Municipal concepto emitido por la CGN-tratamiento contable devolución saldos a favor entre una ]ESE y las Administradoras de pensiones, cesantías y riesgos laborales.    - 22 de abril de 2022, se remite comunicación por correo electrónico a la Dra   Ilsa Luna de la CGR-Envío del informe en excel de saldos devueltos a la ESE HUEM, realizado una vez cruzada la información reportada tanto por la ESE como entidades Administradoras, en este cuadro se registra el resultado de la verificación.                                                                                                                               -Se efectuó acompañamiento por parte del IDS a las mesa virtuales de Saneamiento de Aportes Patronales efectuadas con las EPS y con los Fondos de Pensiones,Cesantías y Riesgos Laborales   con las diferentes ESE del Dpto en el aplicativo SISPRO, cierre mesas y  revisión de actas firmadas:                                                                                    -28 de abril de 2022, con la ESE Norte de Tibu y los Fondos de  Nueva EPS, COOSALUD acta firmada por la administradora. 
Se solicitó a MSPS contacto de ECOOPSOS-  para establecer comunicación y revisar estado de cuenta.   
 -29 de abril de 2022, mesa virtual con la ESe Jorge Cristo Sahium de V/lla Rosario,  teniendo como soporte el acta firmada por las dos partes con l              as Administradoras: CAFESALUD EPS - PROTECCION PENSION - SALUDCOOP EPS - COMPARTA EPS - COLPENSIONES.     -2 de junio de 2022, ESE Centro de Gramalote, con SALUDCOOP, EPS SANITAS,COOMEVA EPS,SALUDVIDA EPS.NUEVA EPS, CAFESALUD EPS.Pendiente tramitar acta con ADRES y cerrar COLPENSIONES. Legalizar acta con SOLSALUD.  ESE Noroccidental de Abrego, con CAFESA- LUD EPS, PROTECCION PENSION,SANITAS EPS. SALUD-VIDA EPS y COOMEVA EPS.                                                                    -6 de junio de 2022, ESE IMSALUD-CUCUTA, se reviso listas de mesas creadas en el aplicativo virtual de la Resolución 1545de 2019. - ESE Norte Tibú con COOSALUD EPS - SALUD
COLPENSIONES – PENSION.Pendiente cerrar ECOOPSOS- En trámite conciliación.                                                                                                  -7 de junio de 2022, ESE Centro REhabilitación de Cúcuta, con SKANDIA PENSION, NUEVA EPS,PROTECCIÓN CESANTÍAS – PENSION COLPENSIONES. Pendiente: Acta de: PORVENIR Y COOMEVA.                                                                                            -8 de junio de 2, ESE Hospital Local los Patios, con COLPEN- SIONES, PROTECCION-PENSION,SALUDCOOP EPS NUEVA EPS. Pendiente acta para cerrar mesa de COLFON- DOS. - ESE Occidente de Cachira con los Fondos de-ASTMETSALUD EPS. PENDIENTE: FAMISANAR…Verificar firma de acta por la ESE COLFONDOS. - ESE Juan Luis Londoño del Zuliz, con los Fondos de NUEVA EPS,   SALUD- COOP. Pendiente: ARL SURA Y COLPENSIONES. - ESE  V/lla del Rosario con los SURA ARL, NUEVA EPS-En ante- rior reunión se había cerrado las mesas con: COLPENSIO-NES- PROTECCION -SALUDCOOP EPS- CAFAESALUD EPS- COMPARTA EPS.                                                                                               -Junio 9 de 2022, ESE HUEM con los ondosCOLPENSIONES
PROTECCION, SALUDTOTAL EPS,SKANDIA PENSION, 
PORVENIR PENSION, CAFESALUD EPS, ADRESS EPS,
COLFONDOS PENSION, PORVENIR CESANTIAS y OLD MUTUAL .  - ESE Isabel Celis Yañez de la Playa con los SALUDCOOP EPS EN LIQUIDACION. PENDIENTE: - PEDIR MESA A PORVENIR Y HORIZONTE - PENSION  SOLICTAR CRUCE DE CUENTAS A CAFESALUD PARA SALUD TOTAL EPS, - SALUDVIDA – ENVIAR ACTA FIRMADA Y PEDIR TRASLADO A PORVENIR,  ENVIAR ACTA DE COLPENSIONES. -  ESE San Juan de Dios de Pamp,lonacon lon los Fondos de COMPARTA EPS,SALUD TOTAL EPS
Pendiente de cerrar: COLPENSIONES Y COLFONDOS.
-Junio 13 de 2022 Hospital Mental Rudesindo Soto  con los  Fondos  COLPENSIONES,PROTECCION, CAFESALUD EPS, PORVENIR PENSION, NUEVA EPS, OOMEVA EPS
SALUDCOOP EPS, COLFONDOS PENSION-SKANDIA PEN SION. Pendiente ADRESS EPS - ESE Joaquin Emiro Escobar de PROTECCION PENSION,  CAFESALUD EPS, COLPEN-SIONES, COOMEVA EPS y SEGUROS BOLIVAR ARL.
- Junio 15 de 2022 ESE Hospital Emiro Quintero Cañizares de Ocaña, con lod Fondos de :   SALUDCOOP EPS, CAFESA -LUD EPS, COMPARTA EPS, COOSALUD EPS, SANITAS EPS, SALUD VIDA EPS. pendiente cerrar mesa ya finalizada con COLPENSIONES. - ESE Sur Oriental de PROTECCION PENSION, CAFESALUD EPS, NEUVA EPS, SANITAS EPS
Quedando pendiente presentar actas completas para cerrar mesa de: Coomeva eps y Porvenir pensión.
                                                                                                                                                             -
</t>
  </si>
  <si>
    <t xml:space="preserve"> -Se remite a la Oficina de Prestación de Servicios del Instituto Departamental de Salud,  mediante Oficio RF-No052 del 11 de mayo de 2022,  metas de los Indicadores Financieros de Recaudo Cartera y de Servicios de Salud de las ESE Hospital Regional: Suroriental de Chinácota, Centro de Gramalote, Norte de Tibú, Noroccidental de Abrego y Occidente de Cáchira y de la ESE Hospital: San Juan de Dios de Pamplona y Emiro Quintero Cañizares de Ocaña,  correspondiente al Componente del Sistema General de Participaciones, Subsidio a la Oferta vigencia 2022.                                                                                           -Oficio rRF-No.054 de mayo 13 de 2022, metas de los Indicadores Financieros de Recaudo Cartera y de Servicios de Salud de las ESE Hospital Emiro Quintero Cañizares de Ocaña,  correspondiente al Componente del Sistema General de Participaciones, Subsidio a la Oferta vigencia 2022.                                       </t>
  </si>
  <si>
    <t>En el primer trimestre de esta vigencia  se realizo el cierre del informe en la plataforma SISPRO de Minsalud.</t>
  </si>
  <si>
    <t xml:space="preserve">* Modificaciones presupuestales asesoradas y con  Conceptos Técnicos  de  adiciones al  presupuesto ingresos y gastos a las ESE del Departamento, en el segundo trimestre de 2022: Por incorporaciones: Disponibioidad Inicial,  cuentas por cobrar ,  incorporacion recaudos vigencia 2022, adición recursos recuperación de cartera,   Adición recursos convenios interadministrativos (Recursos Salud Pública), adición  recursos vacunación COVID 19 e Incremento Salarial vigencia 2022, para un  total de 16 conceptos técnicos emitidos para aprobación de las Juntas de las ESE.                                                                                                                                                               </t>
  </si>
  <si>
    <t>En este treimestre no se han ejecutado los recursos asignados a las ESE Centro de Rehabilitación con Programa de Saneamiento Fiscal y Financiero viabilizado en ejecución, ya realizaron el contrato del encargo Fiduciario.                                            - Se remite a la ESE Centro de Rehabilitación Cardioneuromuscular de Norte de Santander, Oficio D-No.0502 de fecha 3 de mayo de 2022, firmado por el Director del IDS, sobre tramites para el giro de encargo fiduciario  de Recursos FONSAET asignados mediante las Resoluciones del Ministerio de Salud y Protección Social Nos.5938 de 2014, 4885 de 2018 y 3370 de 2019, y resoluciones No.4861 y 4862 de fecha 10 de diciembre expedidas por el IDS asignación de recursos para la ESE,  para agilizar el trámite y autorización de giro al encargo fiduciario y pago al beneficiario final.</t>
  </si>
  <si>
    <t>El informe correspondiente se remitio en el primer trimestre de 2022.</t>
  </si>
  <si>
    <t>Ejecución de proyectos enviada a Planeación con corte a diciembre de 2021, Correo enviado 5 Abril de  2022 - Ejecución I TRIM de 2022.</t>
  </si>
  <si>
    <t>Con Oficfio RF-No.052 de mayo 26 de 2022, se Remite a la Oficina de Atención en Salud, la matriz de la metodología de evaluación de la Capacidad de GestiónMunicipios Descentralizados vigencia 2021 , debidamente valorada municipio por municipio.</t>
  </si>
  <si>
    <r>
      <t xml:space="preserve">
</t>
    </r>
    <r>
      <rPr>
        <sz val="11"/>
        <color indexed="8"/>
        <rFont val="Arial"/>
        <family val="2"/>
      </rPr>
      <t xml:space="preserve">
PRESUPUESTO INICIAL: Subcuenta de Régimen Subsidiado  de $ 26.346.022.524,oo
ADICIONES: Acuerdo No.004 de Abril 22 de 2022  $ 3.287.112.975,oo, Acuerdo No.006 de Junio 23 de 2022 $106.413.023,85.                                                                  PRESUPUESTO DEFINITIVO: $ 45.600.339.317,30.
EJECUTADO: Se ejecutó en I y II Trimestre de 2022  la suma de $17.040.517.813,27  
</t>
    </r>
  </si>
  <si>
    <t xml:space="preserve">
Resolución No.2410 de Junio 30 de 2022 Cancelación de Reservas $63.739.727.oo
</t>
  </si>
  <si>
    <t xml:space="preserve">
Ejecución presupuestal de Ingresos y Gastos de los meses de Enero, Febrero y Marzo de 2022, consolidada y entregada el 29 de abril de 2022 a Sistemas para publicación Gobierno en Línea</t>
  </si>
  <si>
    <t>Informe contable del primer trimestre de 2022, cargado en el chip de la Contaduría General de la Nación el 27 de Abril y Mayo 10 de 2022.</t>
  </si>
  <si>
    <r>
      <t>Se realizó el registro de todas las operaciones financieras Presupuesto, en el sistema Integrado Financiero TNS. Ejecución de 1713 disponibilidades presupuestales, 2656 registros presupuestales y2929 definitivas                                                                                                                                                   -Tesoreria realizo 635 registros de ingresos por todos los conceptos y se elaboraron 2.141 comprobantes de egreso en del segundo trimetre de 2022.                                                                                                                                          -Contabilida realizo las conciliaciones bancarias de las cuentas de los meses de Marzo  (24 de abril  2022), Abril ( 23 de Mayo de 2022) y Mayo ( 30 de Junio de 2022) de 2022.-</t>
    </r>
    <r>
      <rPr>
        <sz val="11"/>
        <color indexed="10"/>
        <rFont val="Arial"/>
        <family val="2"/>
      </rPr>
      <t/>
    </r>
  </si>
  <si>
    <r>
      <t xml:space="preserve"> En la oficina de Central de Cuentas se elaboraron , radicaron , tramitarón  en el mes de ABRIL 587  ordenes de pago, en MAYO 698 ordenes de pago  y  JUNIO 729 ordenes de pago.                                                  Para un total de ordenes de pago  elaboradas y tramitadas  en el  segundo trimestre 2022 de 2014</t>
    </r>
    <r>
      <rPr>
        <b/>
        <sz val="11"/>
        <color indexed="8"/>
        <rFont val="Calibri"/>
        <family val="2"/>
      </rPr>
      <t xml:space="preserve">.   </t>
    </r>
    <r>
      <rPr>
        <sz val="11"/>
        <color indexed="8"/>
        <rFont val="Calibri"/>
        <family val="2"/>
      </rPr>
      <t xml:space="preserve">
Pagadas vigencia 2022: 2.928
pagadas CXP de vigencias 2021: 11</t>
    </r>
  </si>
  <si>
    <r>
      <rPr>
        <sz val="11"/>
        <color indexed="8"/>
        <rFont val="Calibri"/>
        <family val="2"/>
      </rPr>
      <t xml:space="preserve">MODIFICACIONES PRESUPUESTALES SEGUN:
</t>
    </r>
    <r>
      <rPr>
        <sz val="11"/>
        <color theme="1"/>
        <rFont val="Calibri"/>
        <family val="2"/>
        <scheme val="minor"/>
      </rPr>
      <t>ACUERDOS:  AC No.003 (22-04-22) con Dec.0379 (28-03-22) y Dec.0465 (08-04-22), AC No.004 (22-04-22) con Dec.0380 (28-03-22), AC No.005 (22-04-22) con Dec.0466 (08-04-22), AC No.006 (23-06-22) con Dec.0807 (16-06-22).
RESOLUCION No.0189 (24-01-22),</t>
    </r>
  </si>
  <si>
    <r>
      <t xml:space="preserve"> Del periodo de  1 de abril al 30 de Junio de 2022, se presenta-ron los siguientes informes:                                           </t>
    </r>
    <r>
      <rPr>
        <b/>
        <sz val="11"/>
        <color indexed="8"/>
        <rFont val="Calibri"/>
        <family val="2"/>
      </rPr>
      <t xml:space="preserve">PAGADURIA:                  </t>
    </r>
    <r>
      <rPr>
        <sz val="11"/>
        <color indexed="8"/>
        <rFont val="Calibri"/>
        <family val="2"/>
      </rPr>
      <t xml:space="preserve">                                                                                 -Retencion en la Fuente presentadas ( 7 de abril 2022) mes Marzo de 2022, (9 de mayo 2022) mes abril 2022  y (17 de junio 2022) mes Mayo de  2022 destino a la Direccion de Impuestos y Aduanas Nacionales (DIAN).                                                                                    -  Declaracion Bimestral Marzo y Abril (18 mayo 2022)   Retencion  por ICA Destino Alcaldia .                                                                                                      - CIRCULAR UNICA TIPO 277 (JUEGOS DE SUERTE Y AZAR) - Supersalud:  - Mes de Marzo (Abril 4-2022) - Abril de  2022(Mayo- 2022)  -Mayo de 2022 (Junio 7- 2022).                                                                              
- FUT I TRIMESTRE DE 2022 (ENTREGADO EL 19 DE ABRIL DE 2022)                                                 
 -REPORTE DE INGRESOS PROPIOS-RECAUDOS:    (Marzo de 2022) se envio el 8 de Abril de 2022;  (Abril2022) se envio el 8 de Mayo de  2022; -(Mayo 2022) se envio el 8 Junio de 2022  Se remite a  Hacienda Departamental quien es la encarada de enviarlo a la Federacion Nacional de Departamentos.                                                                                               
• RESOL.6348-2016 - I TRIM 2022 (Correo_ envío Sistemas - 7 de Abril de 2022)                                                                                                                                                                                                                                                                                                                                               
-Informe universo de productores, Licores Vinos Aperitivos Similares, Cervezas del primer Cuatrimestre del año 2022- Presentado a la Secretaria de Hacienda Departamental quien lo consolida y lo envia a la Supersalud.                                                                                                                                                                                                                                     </t>
    </r>
    <r>
      <rPr>
        <b/>
        <sz val="11"/>
        <color indexed="8"/>
        <rFont val="Calibri"/>
        <family val="2"/>
      </rPr>
      <t>PRESUPUESTO:</t>
    </r>
    <r>
      <rPr>
        <sz val="11"/>
        <color indexed="8"/>
        <rFont val="Calibri"/>
        <family val="2"/>
      </rPr>
      <t xml:space="preserve">
</t>
    </r>
    <r>
      <rPr>
        <sz val="11"/>
        <color indexed="8"/>
        <rFont val="Calibri"/>
        <family val="2"/>
      </rPr>
      <t xml:space="preserve">INFORMES DE LEY
</t>
    </r>
    <r>
      <rPr>
        <sz val="11"/>
        <color indexed="8"/>
        <rFont val="Calibri"/>
        <family val="2"/>
      </rPr>
      <t xml:space="preserve">• CUIPO I TRIM 2022 (Transmitido 24 Abr 2022)
• FUT I TRIM de 2022 (Correo envío Secretaria Hacienda 21 abril de 2022)
• RESOL.6348-2016 - I TRIM 2022(Correo_ envío Sistemas - 07 Abril de 2022)
• SUPER COVID V TRIM 2022 (Correo enviado 06 Abril de 2022 a HMantilla para consolidación)
• EJECUCIONES ACTIVA Y PASIVA - SIA I TRIM 2022 (Correo Enviado Sistemas 5 de Abril de 2022)
</t>
    </r>
    <r>
      <rPr>
        <b/>
        <sz val="11"/>
        <color indexed="8"/>
        <rFont val="Calibri"/>
        <family val="2"/>
      </rPr>
      <t/>
    </r>
  </si>
  <si>
    <t xml:space="preserve">Actividades realizadas en puntos de entrada IDS- Secretaria de cucuta)
solcilizacion temas de interés a los asistentes presentes en el VIII Comité de Sanidad Portuaria.
TEMAS DE LA REUNION
1 Estadística de los Puntos de entrada (IDS)
2 Actividades realizadas en Puntos de Entrada (Secretaría de Salud Municipal - Cúcuta)
3 Comportamiento del COVID en la Población Migrante
4 Proposiciones y Varios
Comportamiento de COVID en la poblacion migrante
Alerta Epidemiológica Viruela Símica en Colombia
</t>
  </si>
  <si>
    <t>En el  III Trimestre  se gestionaron  las  necesidades de insumos  de interes en salud publica urgencia manifiesta  para el laboratorio de salud.</t>
  </si>
  <si>
    <r>
      <rPr>
        <sz val="11"/>
        <color theme="1"/>
        <rFont val="Arial"/>
        <family val="2"/>
      </rPr>
      <t xml:space="preserve">Se lleva a cabo  asistencia permanente  a los municipios  del departamneto Norte de santander en relacion  a el,proceso del cargue  de lainformacion  en la programacion y ejecucion de los planes de acciion de cada uno de los entes territoriales  en la herramienta habilitada  DEL </t>
    </r>
    <r>
      <rPr>
        <b/>
        <sz val="11"/>
        <color theme="1"/>
        <rFont val="Arial"/>
        <family val="2"/>
      </rPr>
      <t>MSPS (portal  web)</t>
    </r>
    <r>
      <rPr>
        <sz val="11"/>
        <color theme="1"/>
        <rFont val="Arial"/>
        <family val="2"/>
      </rPr>
      <t xml:space="preserve"> PDSP-SIPSRO</t>
    </r>
  </si>
  <si>
    <t xml:space="preserve">Se lleva acabo  reunion  donde se socializa a los líderes y lideresas de familias en acción de Prosperidad Social,los lineamientos para el tratamiento de la desnutrición aguda moderada y severa, Resolución 2350/2020. 
Socilalizacion de las as Guías Alimentarias Basadas en Alimentos para mujeres gestantes, madres en período
de lactancia, mayores de 2 años y menores de 2 años. en articulación con la ONG World Visión para las
Se inicia el taller de capacitación, con el fin de brindar información del valor sobre l se contó con la asistencia de 6 Madres en curso de vida de gestación y lactancia. Asistieron 6 madres lactantes.
Acompañamiento, apoyo y participación en las actividades programadas y realizadas en el marco de la celebración de la Semana Mundial de la Lactancia Materna, bajo el lema “IMPULSEMOS LA LACTANCIA MATERNA: EDUCANDO Y APOYANDO”. Se procede con las diferentes instituciones de los municipios descentralizados del área metropolitana, a articular  las actividades de orientación y desarrollo de capacidades del personal, de los contenidos técnicos a tratar, a la luz de los objetivos que el lema promueve y articular con las Secretarías Municipales, Dependencias de Nutrición, de Cúcuta, Los Patios, El Zulia y el Hospital Universitario Erasmo Meoz, los espacios de movilización de la comunidad bajo el liderazgo de cada uno y acompañamiento del IDS dentro de sus competencias y desarrollos. Es así, como se consolida una agenda de trabajo en la cual el IDS participó activamente en el desarrollo y acompañamiento de todas ellas. 
Seguimiento a la ESE Hospital Regional Centro Municipio de Gramalote y  ESE Juan Luis Londoño del grado de avance en el desarrollo de los 10 pasos de la estrategia Instituaciones Amigas de la Mujer y la Infancia Interal "IAMMI" 
Seguimiento a la implementación de la Sala Amiga de los municipio de Gramalote, Santiago y  El Zulia.
 </t>
  </si>
  <si>
    <t xml:space="preserve">Socialización del Plan Decenal de Lactancia Materna 2021 -2030, a los Coordinadores de Salud Pública de los 40 municipios del departamento, a través del link  https://meet.google.com/owf-qquz-qcg. 
al personal de salud de la ESE Hospital Local de los Patios, contando la participación de 11 profisionales y Auxiliares (1 Odontóloga, 4 Auxiliares de Enfermería, 2 Nutricionistas, 1 Médico de Planeación, 2 Auxilares para citas, 1 Ingeniero de Sistemas)
Se brinda asistencia técnica en la dependencia de Nutrición del IDS, a la Nutricionista Dietista de la ESE Hospital Local de los Patios, en el aplicativo winsisvan para la interpretación de indicadores para el informe de seguimiento de los casos de malnutrición de los menores de 18 años, gestantes y adultos mayores de 18 años.
Se socializa al personal de salud de la ESE Hospital Juan Luis Londoño del municipio de El Zulia, temas relacionados con lactancia materna y derecho a la alimentación de los niños y de las madres gestantes y lactantes. Asistió un total de 13 profesionales (Enfermeras, auxiliares de enfermería, Profesionales de Apoyo de la Alcaldía-Salud Pública, Nutricionista, Auxiliar de Vigilancia, Trabajadora Social).
Mediante circular N° 0079 15 de julio del 2022, enviada a los 40 municipios sobre los lineamientos para la conmemoracion del dia mundial contra la hepatitis 2022, se tiene acta N° 103 Fecha 28 de julio 2022
Revisión del 100% de los casos notificados colombianos y migrantes para revisar la vacunación y aplicación de inmunoglobulina a víctimas de violencias sexuales, donde se  identificoo la falta de aherencia al protocolo de atención integral a víctimas de violencia sexual debido a la no aplicación de la vacuna contra Hepatitos B en todos los casos, se tiene soporte acta de reunion N°  fecha 15 de septiembre 2022
Se realizó seis (6) asistencias técnicas entre el 12 y el 20 de septiembre a prestadores de servicios de salud y coordinadores de salud pública sobre los lineamientos de la Resolución 459 de 2012, Circular 031 de 2014 y linemaientos para vacunación contra Hepatitis B a poblaciones clave, cada asistencia técnica correspondía a cada una de las regionales del departamento.  Se fortaleció capacidades para la  atención integral a víctimas de violencia sexual. Evidencias: Circular 439 de fecha 06 de septiembre 2022 y actas de la No. 96 a la 101.
se realizo asistencia tecnica a las ESES del departamento en reporte del COP según resolucion 202 del 2021.
Se realizó seis (6) sesiones de seguimiento entre el 12 y el 20 de septiembre a prestadores de servicios de salud y entes territoriales sobre la implementación de la Resolución 459 de 2012, Circular 031 de 2014 y linemaientos para vacunación contra Hepatitis B a poblaciones clave, cada segumiento correspondía a cada una de las regionales del departamento.  Se solicitó presentar datos por municipio sobre número de vacunas aplicadas, vacunas en stock y número de víctimas de violencia seual vacunadas contra Hepatitis B.  Se identificó una muy baja adherencia a los protocolos y lineamientos establecidos por el Ministerio de Salud Y Protección Social. Evidencias: Circular 439 de 2022 de fecha 06 de septiembre y actas de la No.117 a la 122.
mediante circular  Nº 426 de fecha 02 de septiembre se realiza la convocatoria a los gerentes de las EAPB, IPS, ESES . MSPS, Alcaldias de los municipios para hacer seguimiento al plan de mejora de la ruta integral atencion materno perinatal para seguimiento de los indicadores de Morbilidad Materna Extrema y Mortalidad Materna,para reunion a seguimiento al plan de aceleracion a los indicadores expuestos el dia 09 de septiembre, a su vez se esta realizando cargue a la plataforma todos los miercoles a este plan de aceleracion, ya que debe ser retroalimentadad al Ministerio de salud y protecion social.
</t>
  </si>
  <si>
    <t>Se realiza monitoreo seguimiento  del proceso de crague  en la platforma SISPRO para la ejecucion y monitreo de los PAS  para el  trimestre .</t>
  </si>
  <si>
    <t>Se realiza 790 acciones de IVC EN SEGURIDAD ALIMENTARIA  Y AMBIENTA</t>
  </si>
  <si>
    <t>Se realiza inspeccion vigilancia y  Control    a  prestadores de  establecimientos farmaceuticos  en los muniicipios de Villa caro,Lourdes,gramalote, Santiago,san cayetano, cucuta.</t>
  </si>
  <si>
    <t>4O</t>
  </si>
  <si>
    <t>Cumplimiento en la entrega del reporte:13-39
Silencio Epidemiologico :0
Oportunidad en la notificación semanal: 100
archivos planos 234 de la semana 13-19
Cumplimiento en el ajuste de casos: sospechoso 3167,probable 13194,laboratorio 10389,clinica 7020 nexo 323  ,descartado 9865 ,error digitacion 159
Ajuste de casos: 15634 casos notificados al SIVIGILA</t>
  </si>
  <si>
    <t>Para vigilancia de dengue, mortalidad de dengue, dengue NS1. Paralisis flacida aguda,sarampion Rubeola, fiebre amarilla, sindromes de rubeola congenito, dicteria, tosferina, mortalidad IRAG, Zika, Chikunguña, covid-19, chagas.</t>
  </si>
  <si>
    <t>Realizar  4 seguimiento  a  las IPS Publicas  de los 39 municipios en  la adherencia a GPC, protocolos, guías y lineamientos vigentes para la atención de la  EDA.</t>
  </si>
  <si>
    <t>No de seguimientos realizadas/ No de asistencias técnicas programadas *100</t>
  </si>
  <si>
    <t>Esta actividad esta programada para el IV Trimestre de la vigencia 2022</t>
  </si>
  <si>
    <t>Esta actividad ya se reporto y se dio cumplimento en el II Trimestre de la vigencia 2022</t>
  </si>
  <si>
    <t xml:space="preserve">Realizar 4 seguimientos  al  reporte de  los  indicadores y análisis del comportamiento epidemiológico del evento (picos respiratorios) en las IPS de la red publica y privada  que cuentan con la estrategias de Sala ERA. </t>
  </si>
  <si>
    <t>Esta actividad esta programada para el IV Trimestre de la vigencia 2023</t>
  </si>
  <si>
    <t>Realizar 2 socializaciones de la estrategia AIEPI componente comunitario a traves de escuelas de padres  en municipios pirorizados con Secretaria de educacion departamental</t>
  </si>
  <si>
    <t>Esta actividad esta programada para el IV Trimestre de la vigencia 2024</t>
  </si>
  <si>
    <t>Realizar 2 monitoreos a las Unidades de Atencion Integral Comunitaria(UAIC), en puerto Santander,Campo Dos, San Calixto, Hacari y Palmarito zona rural de cucuta,El Zuli,Pamplona y Tienditas Villa del Rosario.</t>
  </si>
  <si>
    <t>N0 de monitoreos realizados/ No de monitoreos programados</t>
  </si>
  <si>
    <t>S.</t>
  </si>
  <si>
    <t>Convocar a 4 mesas tecnicas de Salud con la Poblacion Indigena UWA y BARI para el dessarrollo de acciones del Sistema de Salud de Poblaciones Indigenas de Norte de Santander.</t>
  </si>
  <si>
    <t>No. de mesas de salud/Total de mesas de salud y subcomite de medidas de rehabilitación programadas*100</t>
  </si>
  <si>
    <t xml:space="preserve">Se realiza la segunda mesa de salud de poblacion indigena UWA, donde se cuenta con la participacion de la poblacion ,cabildos, municipios de toledo,chitaga,ESE Suroriental y EAPB Nueva EPS.donde se dejaron compromisospara cumplir.
</t>
  </si>
  <si>
    <t>Liderar 4 subcomité de medidas de rehabilitación,   orientado a generar un espacio de articulacion y seguimiento para la identificacion de las diferentes barreras en salud.</t>
  </si>
  <si>
    <t>Se realiza convocatoria a traves de la circular 434 y oficios N° 0973 y 0974 del 05 de septiembre, los cuales se difunde mediante correo electronico el dis 06 septiembre, la mesa tematica en atencion en salud se lidero de manera virtual el 15 de septimbre de 2022. se levanta la respectiva acta de la sesisión.</t>
  </si>
  <si>
    <t xml:space="preserve">Brindar una (1) Asistencia Tecnica a 4 Municipios (Cúcuta, Los Patios, Villa del Rosario,  Ocaña)  en  la implementacion del programa  PAPSIVI </t>
  </si>
  <si>
    <t>No de capacitaciones, asesorías y asistencias técnicas realizadas/ No de asistencias técnicas programadas *100</t>
  </si>
  <si>
    <t>En Articulación con la corporacion infancia y desarrollo se convocan a los 6 municipios y alas EAPB con presencia de poblacion victima reconocidas por las 9 sentencias de la Corte IDH, donde se solcializa los resultados del cruce de base datos, suministrandole a cada municipio mediante correo electronico la poblacion residente en su territorio y asi mismo se socializan alas EAPB las barreras en salud</t>
  </si>
  <si>
    <t>Realizar 2 Seguimientos a la  implementacion del protocolo de atencion a victimas mediante acto administrativo, en los 40 municipios del departamento, las EAPB  y en las ESES  presentes en el territorio.</t>
  </si>
  <si>
    <t>A traves de la circular 378 se requieren a los municipios realizar reporte de los avances en la implementacion del protocolo.
 Se realiza seguimiento a la implemtacion a las EAPB (Ecoopsos, Confaoriente)
 Se articula con la EPAB SANITAS debido aque hubo combio de referente 
 Se brinda asistencia tecnica a la ESE Hospital Isabel Celys Yañez en todo lo referente a la implementacion del protocolo y aplicativo VIVANTO debido a cambio de referente</t>
  </si>
  <si>
    <t xml:space="preserve">Realizar (1) Asistencia Tecnica para la Implementacion del VIVANTO,  en las ESES presentes en el territorio </t>
  </si>
  <si>
    <t>Mediante circular N° 411 del 30 de Agosto se realiza seguimiento al aplicativo VIVANTO, consolida la informacion reportada al correo de promocion social, la cual es presentada en la sesion de la III mesa de salud.</t>
  </si>
  <si>
    <t xml:space="preserve">Brindar 1 asesorias y asistencia tecnica a los Cuarenta (40) municipios en el registro de localizacion y caracterizacion de personas con discapacidad y certificacion de discapacidad en el marco de la Resolucion 113 de 2020. </t>
  </si>
  <si>
    <t>Esta actividad ya se reporto y se dio cumplimento en el I Trimestre de la vigencia 2022</t>
  </si>
  <si>
    <t>Realizar una (1) asistencia tecnica a las EAPB del Departamento en el seguimiento a las acciones a la poblacion con discapacidad en el marco de la pandemia Covid 19 con su red prestadora.</t>
  </si>
  <si>
    <t>NO SE REALIZARON GIROS YA QUE HAY VIGENTE UN EMBARGO</t>
  </si>
  <si>
    <t>SE REALIZO LA 2da. MESA CIRCULAR 30 DEL 2022</t>
  </si>
  <si>
    <t>EN ESTE TRIMESTRE SE AUDITO EL 1ER SEMESTRE VIGENCIA 2022</t>
  </si>
  <si>
    <t>NO SE HA REALIZADO REPORTE A LA SUPERSALUD DE AUDITORIA DEL 1ER SEMESTRE VIGENCIA 2022</t>
  </si>
  <si>
    <t>realizacion de visitas de calidad planteada para el tercer y cuarto trimestre de la vigencia según circular 425 de 2022</t>
  </si>
  <si>
    <t xml:space="preserve">se realizo actualizacion del listado maestro de documentos </t>
  </si>
  <si>
    <t>46</t>
  </si>
  <si>
    <t>56</t>
  </si>
  <si>
    <t>720</t>
  </si>
  <si>
    <t>8</t>
  </si>
  <si>
    <t>3</t>
  </si>
  <si>
    <t>nro de convenios  con subsidio al a oferta,Realizar convenios interadministrativos con la red Pública  de acuerdo a lineamientos  de Minsalud con los recursos del SGP Susidio a la oferta</t>
  </si>
  <si>
    <t>nro de convenios con subsidio al a oferta,Realizar convenios interadministrativos con la red Pública  de acuerdo a lineamientos  de Minsalud con los recursos del SGP Susidio a la oferta</t>
  </si>
  <si>
    <t>los convenios del año 2022 se han realizado en un 100%</t>
  </si>
  <si>
    <t>566</t>
  </si>
  <si>
    <t>Autorizaciones con respuesta son 524 sobre 566 en en tercer trimestre incluyendo las tutelas.</t>
  </si>
  <si>
    <t>957</t>
  </si>
  <si>
    <t xml:space="preserve">las facturas relacionada s corresponden a NPBS de cobros y recobros (se aclara que cambia el indicador) por ser facturas conciliadas otra etapa (Pagadas en el numerador y facturas avaladas para pago conciliadas) para pago </t>
  </si>
  <si>
    <t>El IDS Realizo contrato en el primer trimestre de prestacion de servicios  de salud a la  atencion inimputables</t>
  </si>
  <si>
    <t>el contrato se realizo en el primer trimestre e inicio de la vigencia 2022</t>
  </si>
  <si>
    <t xml:space="preserve">se realizo radicacion de migrantes y PPNA asi: 22386 auditadas/27542 radicadas :..Independiente del indicador en mencion de solo migrantes de acuerdo al plan de accion de este punto </t>
  </si>
  <si>
    <t xml:space="preserve">actualizacion realizado en vigencia 2021 se programa actualizacion comienzos de vigencia 2023 </t>
  </si>
  <si>
    <t xml:space="preserve">se encuentra en aprobacion por parte de la direccion para su posterior presentacion comité departamental de archivo </t>
  </si>
  <si>
    <t xml:space="preserve">ajustes por gestion banco de proyectos de la gobernacion </t>
  </si>
  <si>
    <t>se ha realizado de acuerdo a circular 428 de 2022</t>
  </si>
  <si>
    <t>La oficina juridica con contó con los profesionales de apoyo contrataados  por aproximadamente  dos meses del trimestre. Se requirio al despacho apoyo en dicho proceso</t>
  </si>
  <si>
    <t>EN MEL 2 TRIMESTRE SE GESTIONO LA REFERENCIA DE 4629 PACIENTES PROVENIENTES DE LOS 40 MUNICIPIOS DEL DEPARTAMENTO</t>
  </si>
  <si>
    <t>EN MEL 3 TRIMESTRE SE GESTIONO LA REFERENCIA DE4825 PACIENTES PROVENIENTES DE LOS 40 MUNICIPIOS DEL DEPARTAMENTO</t>
  </si>
  <si>
    <t>Se ajusta la programacion del numero de visitas debido a que durante la actual vigencia no se ejecutara plan anual de visitas, según lo definido por el Ministerio de Salud y  Protección Social.</t>
  </si>
  <si>
    <t>Entrega y cargue oportuno en la plataforma del SIHO de Minprotección Social.</t>
  </si>
  <si>
    <t>Coordinar la entrega y validación de  la información hospitalaria en la aplicación del Decreto 2193 de 2004, a todas la Red Pública del Departamento</t>
  </si>
  <si>
    <t xml:space="preserve">* Entrega y cargue oportuno en la plataforma del SIHO de Minsalud del Informe segundo Trimestre de 2022 en agosto 24 de 2022,  16 ESE del departamento validadas oportunamente.                                                                                                                                                                                                                                </t>
  </si>
  <si>
    <t xml:space="preserve">  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</si>
  <si>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</si>
  <si>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y  Revisión, validación del Informe Trimestral del  PSFF de la ESE con PSFF y elaborar Seguimiento Trimestral de las ESE con PSFF.              </t>
  </si>
  <si>
    <t xml:space="preserve"> ( No. de ESE categorizadas riesgo alto y medio con PSFF viabilizado Minhacienda/ total de ESE categorizadas en riesgo alto y medio del Departamento) *100 .                                                           ( No. Informes  de seguimiento de ESE categorizadas riesgo alto y medio con  PSFF viabilizado Minhacienda/ total de ESE categorizadas en riesgo alto y medio del Departamento con PSFF viabilizado por Minhacienda ) *100 .               </t>
  </si>
  <si>
    <t xml:space="preserve"> * Consolidado del  Informe del Monitoreo, seguimiento y evaluación  al Programa de Saneamiento Fiscal y Financiero viabilizado por el Ministerio de Hacienda y Crédito Público de las ESE Hospital San Juan de  Dios de Pamplona y Centro de Rehabilitación Cardioneuromuscular correspondiente al segundo Trimestre de 2022 y cargado en la plataforma SIED del Ministerio de Hacienda y Crédito Público Radicado No.1-2022-079668 de septiembre 23 de  2022.                                             </t>
  </si>
  <si>
    <t xml:space="preserve">Actas de conciliación  que serán generadas directamente desde el  aplicativo de gestión de aportes patronales del MSPS , posteriormente cargadas en este y archivo de Actas de conciliación ya suscritas de éste proceso </t>
  </si>
  <si>
    <t>No. ESE con % Saneamiento de Aportes Patronales -2012-2016 / Total de ESE Del Departamento con 100% Saneamiento Aportes Patron</t>
  </si>
  <si>
    <t xml:space="preserve">Se remite Circulares: - No.009 marzo 9 de 2022 a la ESE Isabel Celis Yañez de la Playa y Secretaria Talento Humano muncipio de Cúcuta, invitando mesa de SAP con SALUDCOOP EPS.                                                                         - Circular 010 maro 9 de 2022, a las ESE Hospital Norte de Tibu, Suroriental de Chinácota, Isabel Celis Yañez de la Playa y ESE Centro de Rehabilitación y Secretaria Talento Humano muncipio de Cúcuta, invitando mesa de SAP con NUEVA EPS.                                                                                   -Circular 013 de marzo 31 de 2022, a los Gerentes de las ESE del orden Departamento primer, segundo y tercer nivel de atencion, municplaes y Secretaria de Salud del Municipio de Cúcuta (17), remitiendo Resolución 506 de 2022, conl a cual se modifica el artículo 11 de la Resolución 1545 de 2019, ampliación plazo mesas de SAP vigencia 2012-2016, hasta el 30 de junio de 2022.                                                                                                                                                       -Se da respuesta a derecho de petición efectuado por EPS SALUDCOOP EN LIQUIDACIÓN a la ESE Isabel Celis Yañez de la Playa y del Municipio de Cúcuta, mediante Oficio D-No.0271 de marzo 11 de 2022, firmado pro el Dr. Carlos Arturo Martínes Garcia Director del I.D.S.                                                                                                                                                                                     -Se efectuó acompañamiento por parte del IDS a las mesa virtuales de Saneamiento de Aportes Patronales efectuadas con las EPS: NUEVA EPS, SALUDCCOP, FAMISANAR, COMPENSAR Y ASMETSALUD y con los Fondos de Pensiones  PROTECCION, y COPESIONES con las diferentes ESE del Dpto.
</t>
  </si>
  <si>
    <t xml:space="preserve">Se remite a las ESE Departamentales, municipales y Secretaria Salud municipio de Cùcuta las Circulares:        - Circular Nº 021 de Recursos Financieros,  de 28 de jul de 2022. Solicitud traslados y/o devoluciones de saldos proceso SAP, Vigencias 2012-2016 en aplicativo GAP. 
- Circular Nº 400 de 25 de ago de 2022. - Remisiòn de la  Resolucion 1455 de 2022 que modifica Res. 1545 de 2019.                                                                                                        - Circular Nº 492 de 28 de sep de 2022 , Solicitud de informaciòn Proceso SAP vigencias 2012-2016.       </t>
  </si>
  <si>
    <t>Grupo Financiero - Asesores con responsabilidad de las ESE para documento de distribución y ejecución Recursos de Oferta del Sistema General de Participaciones</t>
  </si>
  <si>
    <r>
      <t xml:space="preserve">Documento de Distribución recursos SGP- Subsidio Oferta por ESE y por Municipio aprobados por Comité Directivo-  Indicadores Financieros concertado por ESE y Certificaciones trimestrales de seguimiento </t>
    </r>
    <r>
      <rPr>
        <sz val="12"/>
        <color indexed="63"/>
        <rFont val="Arial"/>
        <family val="2"/>
      </rPr>
      <t>.</t>
    </r>
  </si>
  <si>
    <t xml:space="preserve"> -Se remite a la Oficina de Prestación de Servicios del Instituto Departamental de Salud,  mediante Oficio RF-No.112 del 12 de septiembre de 2022, metas de Recaudo Cartera y de Servicios de Salud de las ESE Hospital Regional: Suroriental de Chinácota, Centro de Gramalote, Norte de Tibú, Noroccidental de Abrego y Occidente de Cáchira y de las ESE Hospital: San Juan de Dios de Pamplona y Emiro Quintero Cañizares de Ocaña,  con el objeto de evaluar seguimiento al segundo trimestre de la presente vigencia 2022, correspondiente al Componente del Sistema General de Participaciones, Subsidio a la Oferta vigencia 2022.  </t>
  </si>
  <si>
    <t>Grupo financiero - Asesores seguimiento a los recursos asignados por el MSPS a las ESE</t>
  </si>
  <si>
    <t>Recursos Financieros- Asesores-</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</si>
  <si>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2019 de las ESE del Departamento e incorporación de Cuentas por Cobrar recaudadas. </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</si>
  <si>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2021 revisados /Total de ESE del Departamento *100)</t>
  </si>
  <si>
    <r>
      <t xml:space="preserve">* Modificaciones presupuestales asesoradas y con  Conceptos Técnicos  de  adiciones al  presupuesto ingresos y gastos a las ESE del Departamento, en el tercer trimestre de 2022: Por incorporaciones: Disponibioidad Inicial,  cuentas por cobrar ,  incorporacion recaudos vigencia 2022, adición recursos recuperación de cartera,   Adición recursos: convenios interadministrativos (Recursos Salud Pública),  vacunación COVID 19, Subsidio a la Oferta, SAP,  recaudos Régimen Subsidiado, Incremento Salarial vigencia 2022y traslados presuuestales  para un  total de </t>
    </r>
    <r>
      <rPr>
        <b/>
        <sz val="11"/>
        <color indexed="8"/>
        <rFont val="Calibri"/>
        <family val="2"/>
      </rPr>
      <t>28</t>
    </r>
    <r>
      <rPr>
        <sz val="11"/>
        <color theme="1"/>
        <rFont val="Calibri"/>
        <family val="2"/>
        <scheme val="minor"/>
      </rPr>
      <t xml:space="preserve"> conceptos técnicos emitidos para aprobación de las Juntas de las ESE.                                                                                                                                                               </t>
    </r>
  </si>
  <si>
    <t>Recursos Financieros- Ministerio de Salud y Hacienda</t>
  </si>
  <si>
    <t>(No. de capacitaciones programadas  / Total de capacitaciones realizadas a las  ESE Departamentales*100) - Catalogo de Clasificación Presupuestal definido</t>
  </si>
  <si>
    <t xml:space="preserve">Presentar al MSPS la distribución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</si>
  <si>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t>
  </si>
  <si>
    <t>Documentos soportes presentados por la ESE a las cuales se le asignaron recursos de acuerdo a la descripción de la medida asignada.  Resolución IDS asignación cupo recursos. Archivos documentales concepto de pago.</t>
  </si>
  <si>
    <t>Valor asignado , tramitado y  avalado para pago de los recursos del Ministerio de Salud para cada  ESE con PSFF viabilizado por el Ministerio de Hacienda / Total recursos asignados a la ESE para ejecutarlos.</t>
  </si>
  <si>
    <t>En este treimestre no se han ejecutado los recursos asignados a las ESE Centro de Rehabilitación con Programa de Saneamiento Fiscal y Financiero viabilizado en ejecución, ya realizaron el contrato del encargo Fiduciario.                                                                         - Se realiza reunión el 12 de septiembre de 2022, en la ESE con el gerente (E)  y grupo de trabajo, con el objeto de efectuar seguimiento a la ejecución de los recursos asignados por el Ministerio de Salud y Protección Social recursoss del FONSAET y a los recursos asignados por la Gobernación del Dpto N. de S.</t>
  </si>
  <si>
    <t>Territoriales de Salud y modificada por la Resolución 4834 de 2015</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</si>
  <si>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</si>
  <si>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</si>
  <si>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2016-2019</t>
  </si>
  <si>
    <t>Ejecución de proyectos enviada a Planeación con corte a diciembre de 2021, Correo enviado 5 Julio de  2022 - Ejecución II TRIM de 2022.</t>
  </si>
  <si>
    <t xml:space="preserve">Número de municipios evaluados - total municipios certificados </t>
  </si>
  <si>
    <t>Se remite en el segundo trimestre, la evaluación a los municipios Descentralizados acorde a la metodología del MSPS.</t>
  </si>
  <si>
    <t xml:space="preserve">Recuros Financieros, Presupuesto, Tesoreria  y Prestación de Servicios de Salud </t>
  </si>
  <si>
    <t>Coordinar la aplicación de los recursos de Rentas Cedidas, para cofinanciar el régimen subsidado en el 2022. Ajustar de acuerdo a la LMA los recursos girados con y sin situación de fondos</t>
  </si>
  <si>
    <t>Resolución (s) de distribución de recursos de confinanciación por municipios y cuadro de distribución por fuentes del régimen subsidiado- Acto Administrativo de ajustes de recursos con y sin situación de fondos de acuerdo a la LMA mensua</t>
  </si>
  <si>
    <r>
      <t>PRESUPUESTO INICIAL: Subcuenta de Régimen Subsidiado  de $ 26.346.022.524,oo
ADICIONES: ACUERDO No.009 de Agosto 31 de 2022   $ 1.927.781.837.00.                                                                                       PRESUPUESTO DEFINITIVO: $ 47.528.121.154,30 
EJECUTADO: Se ha ejecutado en el  I , II y III T</t>
    </r>
    <r>
      <rPr>
        <sz val="11"/>
        <color indexed="8"/>
        <rFont val="Arial"/>
        <family val="2"/>
      </rPr>
      <t>rimestre de 2022  la suma de $ 27.515.691.969,33.</t>
    </r>
  </si>
  <si>
    <t>Operaciones de cierre plasmadas en Acto Administrativo de incorporación de saldos, recursos sin aforar, reservas presupuestales</t>
  </si>
  <si>
    <t>Efectuar reuniones para realizar el cierre vigencia 2021, de la Sede del Instituto Departamental de Salud con la conciliación entre las Oficinas de Presupuesto , contabilidad y Tesoreria y producir los Actos Administrativos.</t>
  </si>
  <si>
    <t xml:space="preserve">
Resolución No.3752 de Septiembre 15 de 2022  Cancelación de Reservas $48,00</t>
  </si>
  <si>
    <t>Desarrollo de actividades financieras: Ejecución del Presupuesto vigencia 2022</t>
  </si>
  <si>
    <t>Ejecución presupuestal de Ingresos y Gastos</t>
  </si>
  <si>
    <t xml:space="preserve"> 11 Ejecuciones presupuestales de Ingresos y Gastos </t>
  </si>
  <si>
    <t>Ejecución presupuestal de Ingresos y Gastos de los meses de  abril, mayo, junio de 2022, consolidada, entrega el 29 de Julio de 2022 a Sistemas para publicación Gobierno en Línea</t>
  </si>
  <si>
    <r>
      <t xml:space="preserve">Informe contable del segundo trimestre de 2022, cargado en el chip de la Contaduría General de la Nación: </t>
    </r>
    <r>
      <rPr>
        <sz val="11"/>
        <color indexed="8"/>
        <rFont val="Calibri"/>
        <family val="2"/>
      </rPr>
      <t>primer envio 3 de agosto de 2022 y segundo envio 20 de agosto de 2022.</t>
    </r>
  </si>
  <si>
    <t>Registro Presupuestal de la vigenia 2022  con sus ejecución de disponibildiades, registros y definitivas presupuestales. Recaudos de Tesoreria, pago de compromisos y Coniliaciones.</t>
  </si>
  <si>
    <r>
      <t xml:space="preserve">Presupuesto realizó el registro de todas las operaciones financieras en el sistema Integrado Financiero TNS. Ejecución de 2834 disponibilidades presupuestales, 4299 registros presupuestales y 4603. Obligaciones.                               </t>
    </r>
    <r>
      <rPr>
        <sz val="11"/>
        <color indexed="8"/>
        <rFont val="Arial"/>
        <family val="2"/>
      </rPr>
      <t xml:space="preserve">                                                                                                               -Tesoreria realizo 669 registros de ingresos por todos los conceptos y se elaboraron</t>
    </r>
    <r>
      <rPr>
        <sz val="11"/>
        <color indexed="8"/>
        <rFont val="Arial"/>
        <family val="2"/>
      </rPr>
      <t xml:space="preserve"> 2.141 comprobantes de egreso en el tercer trimetre de 2022.</t>
    </r>
    <r>
      <rPr>
        <sz val="11"/>
        <color indexed="8"/>
        <rFont val="Arial"/>
        <family val="2"/>
      </rPr>
      <t xml:space="preserve">                                                                                                                                          </t>
    </r>
    <r>
      <rPr>
        <sz val="11"/>
        <color indexed="8"/>
        <rFont val="Arial"/>
        <family val="2"/>
      </rPr>
      <t>-Contabilida realizo las conciliaciones bancarias de las cuentas de los meses de JUNIO (julio 12 2022), JULIO (Agosto 29 de 2022)</t>
    </r>
  </si>
  <si>
    <t>Cuentas de cobro con el cumplmiento de los requisitos registradas y pagadas</t>
  </si>
  <si>
    <r>
      <t xml:space="preserve"> </t>
    </r>
    <r>
      <rPr>
        <sz val="11"/>
        <color theme="1"/>
        <rFont val="Calibri"/>
        <family val="2"/>
        <scheme val="minor"/>
      </rPr>
      <t>En la oficina de Central de Cuentas se elaboraron , radicaron , tramitarón  en el mes de JULIO  671  ordenes de pago, en AGOSTO 458 ordenes de pago  y  SEPTIEMBRE 627 ordenes de pago.                                                  Para un total de ordenes de pago  elaboradas y tramitadas  en el  tercer trimestre 2022 de 1756</t>
    </r>
    <r>
      <rPr>
        <b/>
        <sz val="11"/>
        <color indexed="8"/>
        <rFont val="Calibri"/>
        <family val="2"/>
      </rPr>
      <t xml:space="preserve">.   </t>
    </r>
    <r>
      <rPr>
        <sz val="11"/>
        <color indexed="8"/>
        <rFont val="Calibri"/>
        <family val="2"/>
      </rPr>
      <t xml:space="preserve">
Pagadas vigencia 2022: 4684</t>
    </r>
    <r>
      <rPr>
        <sz val="11"/>
        <color indexed="10"/>
        <rFont val="Calibri"/>
        <family val="2"/>
      </rPr>
      <t xml:space="preserve">
</t>
    </r>
  </si>
  <si>
    <t xml:space="preserve">MODIFICACIONES PRESUPUESTALES SEGUN:                  -Acuerdo No.009 (31-08-22) con Decreto.1125 (12-08-22),    -Acuerdo No.010 (31-08-22) con Decreto 1151 (22-08-22),         -Auerdo No.011 (31-08-22) con Decreto 1181 (25-08-22).                                                                              -RESOLUCION No.3411 (06-09-22),                                                                -RESOLUCION No.3412 (06-09-22),                                                                          -RESOLUCION No.3978 (29-09-22).                                                                                        </t>
  </si>
  <si>
    <r>
      <rPr>
        <b/>
        <sz val="11"/>
        <color indexed="8"/>
        <rFont val="Calibri"/>
        <family val="2"/>
      </rPr>
      <t>PAGADURIA:</t>
    </r>
    <r>
      <rPr>
        <sz val="11"/>
        <color theme="1"/>
        <rFont val="Calibri"/>
        <family val="2"/>
        <scheme val="minor"/>
      </rPr>
      <t xml:space="preserve">    -Retencion en la Fuente presentadas ( 8 enero 2022) mes diciembre 2021, (18 febrero 2022) mes enero 2022  y (04 marzo 2022) mes febrero 2022 destino DIAN.                                                                                                                                - - Declaracion Bimestral Noviembre -Diciembre 2021  (25 Enero 2022); Enero-Febrero (23 marzo 2022)   Retencion  por ICA Destino Alcaldia .                                                                                                                                                                                                                                    -CIRCULAR UNICA TIPO 277 (JUEGOS DE SUERTE Y AZAR) - Supersalud:  - Diciembre 2021 (Enero 7-2022) - Enero  2022(Febrero 7- 2022)  -Febrero (Marzo3- 2022).                                                                              --RENDICIÓN ANUAL CONTRALORÍA DEPARTAMENTAL   (Entregado 18 de Febrero de 2022).                                                                                                  -RENDICIÓN ANUAL SIRECI - Enviado a financiera el 17 de febrero de 2022 
- FUT ANUAL 2021  (ENTREGADO EL 24 DE ENERO DE 2022)                                                 
 -REPORTE DE INGRESOS PROPIOS-RECAUDOS:    (Diciembre 2021) se envio el enero 4 2022;  (Enero 2022) se febrero 22 2022; -(febrero 2022) el 8 de marzo de 2022  Se remite a  Hacienda Departamental quien es la encarada de enviarlo a la Federacion Nacional de Departamentos.                                                                                                                                                                                                                                                                                                                                  -Informe universo de productores, Licores Vinos Aperitivos Similares, Cervezas del año 2021- Presentado a la Secretaria de Hacienda Departamental quien lo consolida y lo envia a la Supersalud.
</t>
    </r>
    <r>
      <rPr>
        <b/>
        <sz val="11"/>
        <color indexed="8"/>
        <rFont val="Calibri"/>
        <family val="2"/>
      </rPr>
      <t>PRESUPUESTO:</t>
    </r>
    <r>
      <rPr>
        <sz val="11"/>
        <color theme="1"/>
        <rFont val="Calibri"/>
        <family val="2"/>
        <scheme val="minor"/>
      </rPr>
      <t xml:space="preserve"> Del periodo de enero 01 al 31 de Marzo de 2022, se presentaron los siguientes:</t>
    </r>
    <r>
      <rPr>
        <b/>
        <sz val="11"/>
        <color indexed="8"/>
        <rFont val="Calibri"/>
        <family val="2"/>
      </rPr>
      <t xml:space="preserve">
</t>
    </r>
    <r>
      <rPr>
        <sz val="11"/>
        <color theme="1"/>
        <rFont val="Calibri"/>
        <family val="2"/>
        <scheme val="minor"/>
      </rPr>
      <t>• SIRECI 2021  (Correo envío a Financiera 8 feb 2022)
• SIA ANUAL 2021 (Correo enviado a Sistemas Febrero 08 de 2022)
• CUIPO IV TRIM 2021 (Transmitido 18 feb 2022)
• FUT IV TRIM de 2021 (Correo envío Secretaria Hacienda 24 enero de 2022)
• RESOL.6348-2016 - IV TRIM 2021(Correo_ envío Sistemas - 18 Enero de 2022)
• FUT COVID IV TRIM de 2021 (Correo Envío a Secretaria de Hacienda 23 de Enero 22)
• SUPER COVID VI TRIM 2021 (Correo enviado 14 Ene 22 a HMantilla para consolidación)
• EJECUCIONES ACTIVA Y PASIVA - SIA IV TRIM 2021 (Correo Enviado Sistemas 5 de Enero 2022)
• PLAN MEJORAMIENTO CONTRALORIA DEPARTAMENTAL VIGENCIA 2019 (Correo enviado a Control Interno- Febrero 22 de 2022)</t>
    </r>
    <r>
      <rPr>
        <b/>
        <sz val="11"/>
        <color indexed="8"/>
        <rFont val="Calibri"/>
        <family val="2"/>
      </rPr>
      <t xml:space="preserve">
</t>
    </r>
    <r>
      <rPr>
        <sz val="11"/>
        <color theme="1"/>
        <rFont val="Calibri"/>
        <family val="2"/>
        <scheme val="minor"/>
      </rPr>
      <t xml:space="preserve">
</t>
    </r>
  </si>
  <si>
    <r>
      <t xml:space="preserve"> Del periodo  1 de julio al 30 de septiembre de 2022, se presentaron los siguientes informes:                                           </t>
    </r>
    <r>
      <rPr>
        <b/>
        <sz val="11"/>
        <color indexed="8"/>
        <rFont val="Calibri"/>
        <family val="2"/>
      </rPr>
      <t xml:space="preserve">PAGADURIA:                  </t>
    </r>
    <r>
      <rPr>
        <sz val="11"/>
        <color indexed="8"/>
        <rFont val="Calibri"/>
        <family val="2"/>
      </rPr>
      <t xml:space="preserve">                                                                                     -Retencion en la Fuente presentadas ( 12 de julio de  2022) mes JUNIO; ( 24 de agosto de 2022) mes JULIO de  2022  y (15 de septiembre de 2022) mes AGOSTO  con destino a la Direccion de Impuestos y Aduanas Nacionales (DIAN).                                                                                    -  Declaracion Bimestral Mayo y junio  (18 de julio de 2022), bimestre de Julio y Agosto  ( 15 de septiembre de 2022);    Retencion  por ICA con destino a la Alcaldia .                                                                                                      - CIRCULAR UNICA TIPO 277 (JUEGOS DE SUERTE Y AZAR) - Supersalud:  - Mes de Junio (5 de julio de 2022) - julio (Agosto 3 de 2022)  -Agosto (Septiembre 7 de 2022).                                                                              
- FUT II TRIMESTRE DE 2022 (ENTREGADO EL 19 DE JULIO DE 2022)                                                 
</t>
    </r>
    <r>
      <rPr>
        <b/>
        <sz val="11"/>
        <color indexed="8"/>
        <rFont val="Calibri"/>
        <family val="2"/>
      </rPr>
      <t xml:space="preserve"> </t>
    </r>
    <r>
      <rPr>
        <sz val="11"/>
        <rFont val="Calibri"/>
        <family val="2"/>
      </rPr>
      <t xml:space="preserve">-REPORTE DE INGRESOS PROPIOS-RECAUDOS:    (junio de 2022) se envio el 7 de julio ;  (Julio 2022) se envio el 5 de agosto; -(Agosto 2022) se envio el 6 de septiembre.  Se remite a  Hacienda Departamental quien es la encarada de enviarlo a la Federacion Nacional de Departamentos.        </t>
    </r>
    <r>
      <rPr>
        <b/>
        <sz val="11"/>
        <color indexed="8"/>
        <rFont val="Calibri"/>
        <family val="2"/>
      </rPr>
      <t xml:space="preserve">       </t>
    </r>
    <r>
      <rPr>
        <sz val="11"/>
        <color indexed="8"/>
        <rFont val="Calibri"/>
        <family val="2"/>
      </rPr>
      <t xml:space="preserve">                                                                                
•-RESOL.6348-2016 - II TRIM 2022 (Correo_ envío Sistemas - 6 de Julio de 2022)                                                                                                                                                                                                                                                                                                                                               
-Informe universo de productores, Licores Vinos Aperitivos Similares, Cervezas del segundo trimestre del año 2022- Presentado a la Secretaria de Hacienda Departamental el dia 5 de septiembre de 2022, quien lo consolida y lo envia a la Supersalud.                                                                                                                                                                                                                                    </t>
    </r>
    <r>
      <rPr>
        <b/>
        <sz val="11"/>
        <color indexed="8"/>
        <rFont val="Calibri"/>
        <family val="2"/>
      </rPr>
      <t>PRESUPUESTO:</t>
    </r>
    <r>
      <rPr>
        <sz val="11"/>
        <color indexed="8"/>
        <rFont val="Calibri"/>
        <family val="2"/>
      </rPr>
      <t xml:space="preserve">
INFORMES DE LEY
• CUIPO II TRIM 2022 (Transmitido 26 Jul 2022)
• FUT II TRIM de 2022 (Correo envío Secretaria Hacienda 22 Julio de 2022)
• RESOL.6348-2016 - I TRIM 2022(Correo_ envío Sistemas - 12 Julio de 2022)
• SUPER COVID II TRIM 2022 (Correo enviado 12 Julio de 2022 a Recursos Humanos paraa consolidación)
• EJECUCIONES ACTIVA Y PASIVA - SIA I TRIM 2022 (Correo Enviado Sistemas 5 de Julio de 2022 y definitiva 29 de Julio de 2022)        
• GOBIERNO EN LÍNEA II TRIM DE 2022 (Correo envío a Sistemas - 29 Julio de 2022)
• EJECUCIÓN PRESUPUESTAL II TRM 2022 (Correo enviado a Planeación 5 Julio de 2022)</t>
    </r>
  </si>
  <si>
    <t>La Oficina Sistemas de Información lidera el proceso  de acuerdo a la Guía de Transición de IPv4 a IPv6 para Colombia, adoptada mediante la Resolución No. 01126 de 2021 de Mintic. 
Actualmente el IDS se encuentra en la Fase I. Planeación de IPV6. Para lo cual se presenta a la Oficina de Recursos Físicos  la cotización de  suministro de direccionamiento IP Versión 6 (IPV6) suministrada por el proveedor de internet.
La Oficina de Sistemas de Información lidera el  seguimiento al Plan de Seguridad y Privacidad de la Información y socializa este seguimiento en el segundo Comité de Gestión y Desempeño Institucional realizado el 22-06-2022. 
La Oficina Sistemas de Información lidera el proceso  de recolección de RAEE para la vigencia 2022, se socializa a los correos institucionales de los coordinadores y jefes de grupos y subgrupos el cronograma establecido. Se socializa con toda la entidad,  la realización de la jornada RAEE, mediante publicación en la página web institucional en el link https://ids.gov.co/web/campanas/jornada-de-capacitacion-recoleccion-y-entrega-de-residuos-de-aparatos-electricos/   . La recolección de los elementos por parte de la Gobernación Departamental está programada para el día Jueves 20 de Octubre.</t>
  </si>
  <si>
    <t>Se mantiene actualizado el catálogo de sistemas de información de la entidad.
Se socializa con las dependencias los software que competen a cada una de las dependencias.
Se presta soporte técnico en la implementación del software según demanda
Se realiza seguimiento a los ajustes pertinentes del software según demanda.</t>
  </si>
  <si>
    <t xml:space="preserve">De conformidad con la Ley de 1712 de 2014, Ley de Transparencia, en el siguiente link de la página web, se presenta el registro de publicaciones  realizadas en el trimestre https://ids.gov.co/web/2022/TRANSPARENCIA/PUBLICACIONES_WEB_2022.pdf
En cumplimiento de la directiva 016 de 30 de Sep de 2022 emitida por la Procuraduría General de la Nación, la Oficina Sistemas de Información lidera el proceso de diligenciamiento de la matriz ITA, herramienta que permite evaluar el cumplimiento de la  Resolución 1519 de 2020 de Mintic por la cual se definen los estándares y directrices para publicar la información señalada en la Ley 1712 del 2014 y se definen los requisitos materia de acceso a la información pública, accesibilidad web, seguridad digital, y datos abiertos.
Mediante Resolución 3959 de 27 de Septiembre de 2022 se actualiza en el IDS el instrumento de la Gestión de la Información Pública: Esquema de Publicación de Información conforme a lo establecido en la Ley 1712 de 2014 y en cumplimiento de la Resolución 1519 de 2020 -  Mintic, Anexos 2  </t>
  </si>
  <si>
    <t xml:space="preserve">La Oficina de Sistemas de Información presta soporte técnico oportuno en todas las sedes y dependencias del IDS con el fin de mantener continuidad en los servicios técnicos y tecnológicos en la entidad.
Durante el segundo trimestre de 2022  se registraron un total de 105 solicitudes de servicio técnico atendidas por el personal técnico y tecnológico de la oficina.
</t>
  </si>
  <si>
    <t xml:space="preserve">
- Se encuentra en fase  de implementación y pruebas el módulo de nómina en el Portal web TNS Oficial. 
- Política racionalización de trámites. La Oficina de Sistemas de Información continúa la fase de documentación para implementar la solución de pagos de los trámites institucionales a través del servicio PSE.  Se realiza reunión  con con la empresa TNS,  la oficina de tesorería y  oficinas de la institución que realizan recaudos propios del IDS, según acta 007 de septiembre 1 de 2022.
Se inició el proceso de pruebas en la implementación o uso de firmas electrónicas gratuitas a través del aplicativo Acrobat Reader con la dpendencia del Laboratorio de Salud Pública, la cual se está configurando para iniciar la fase de implementación.
Se realizó el monitoreo de servidores en la dependencia de Salud Ambiental donde se programó el mantenimiento del mismo y se realizó el respaldo de las aplicaciones instaladas.
Dando cumplimiento a la resolución 1519 de 2020 de Mintic, se inició el proceso de implementación del menú PARTICIPA en la página web institucional.  
</t>
  </si>
  <si>
    <t>18</t>
  </si>
  <si>
    <t>Certificacion obtenida resultado de la evaluacion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</si>
</sst>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dd/mm/yyyy;@"/>
    <numFmt numFmtId="165" formatCode="0.0"/>
    <numFmt numFmtId="166" formatCode="&quot;$&quot;\ #,##0"/>
    <numFmt numFmtId="167" formatCode="0.0%"/>
    <numFmt numFmtId="168" formatCode="_(&quot;$&quot;\ * #,##0.00_);_(&quot;$&quot;\ * \(#,##0.00\);_(&quot;$&quot;\ * &quot;-&quot;??_);_(@_)"/>
    <numFmt numFmtId="169" formatCode="_-&quot;$&quot;* #,##0.00_-;\-&quot;$&quot;* #,##0.00_-;_-&quot;$&quot;* &quot;-&quot;??_-;_-@_-"/>
  </numFmts>
  <fonts count="65"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family val="2"/>
    </font>
    <font>
      <sz val="12"/>
      <name val="Arial"/>
      <family val="2"/>
    </font>
    <font>
      <b/>
      <sz val="11"/>
      <color theme="1"/>
      <name val="Arial"/>
      <family val="2"/>
    </font>
    <font>
      <sz val="10"/>
      <name val="Calibri"/>
      <family val="2"/>
      <scheme val="minor"/>
    </font>
    <font>
      <sz val="11"/>
      <name val="Calibri"/>
      <family val="2"/>
      <scheme val="minor"/>
    </font>
    <font>
      <sz val="11"/>
      <color rgb="FF000000"/>
      <name val="Arial"/>
      <family val="2"/>
    </font>
    <font>
      <sz val="11"/>
      <color rgb="FFFF0000"/>
      <name val="Arial"/>
      <family val="2"/>
    </font>
    <font>
      <b/>
      <sz val="14"/>
      <color theme="1"/>
      <name val="Arial"/>
      <family val="2"/>
    </font>
    <font>
      <b/>
      <u/>
      <sz val="14"/>
      <color theme="1"/>
      <name val="Arial"/>
      <family val="2"/>
    </font>
    <font>
      <b/>
      <sz val="22"/>
      <color theme="1"/>
      <name val="Arial"/>
      <family val="2"/>
    </font>
    <font>
      <b/>
      <sz val="18"/>
      <color theme="1"/>
      <name val="Arial"/>
      <family val="2"/>
    </font>
    <font>
      <b/>
      <u/>
      <sz val="18"/>
      <color rgb="FFC00000"/>
      <name val="Arial"/>
      <family val="2"/>
    </font>
    <font>
      <b/>
      <sz val="12"/>
      <color theme="1"/>
      <name val="Arial"/>
      <family val="2"/>
    </font>
    <font>
      <sz val="12"/>
      <color theme="1"/>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name val="Arial"/>
      <family val="2"/>
    </font>
    <font>
      <sz val="9"/>
      <color rgb="FF000000"/>
      <name val="Arial"/>
      <family val="2"/>
    </font>
    <font>
      <sz val="9"/>
      <color rgb="FFFF0000"/>
      <name val="Arial"/>
      <family val="2"/>
    </font>
    <font>
      <sz val="12"/>
      <color indexed="81"/>
      <name val="Tahoma"/>
      <family val="2"/>
    </font>
    <font>
      <sz val="9"/>
      <color indexed="81"/>
      <name val="Tahoma"/>
      <family val="2"/>
    </font>
    <font>
      <b/>
      <u/>
      <sz val="18"/>
      <color theme="5"/>
      <name val="Arial"/>
      <family val="2"/>
    </font>
    <font>
      <sz val="12"/>
      <color rgb="FF000000"/>
      <name val="Arial"/>
      <family val="2"/>
    </font>
    <font>
      <b/>
      <u/>
      <sz val="18"/>
      <color theme="6" tint="-0.499984740745262"/>
      <name val="Arial"/>
      <family val="2"/>
    </font>
    <font>
      <b/>
      <u/>
      <sz val="18"/>
      <color theme="8" tint="-0.249977111117893"/>
      <name val="Arial"/>
      <family val="2"/>
    </font>
    <font>
      <sz val="12"/>
      <color rgb="FF222222"/>
      <name val="Arial"/>
      <family val="2"/>
    </font>
    <font>
      <sz val="10"/>
      <color theme="1"/>
      <name val="Arial"/>
      <family val="2"/>
    </font>
    <font>
      <sz val="10"/>
      <color theme="1"/>
      <name val="Calibri"/>
      <family val="2"/>
      <scheme val="minor"/>
    </font>
    <font>
      <sz val="9"/>
      <name val="Arial Narrow"/>
      <family val="2"/>
    </font>
    <font>
      <sz val="11"/>
      <color indexed="8"/>
      <name val="Arial"/>
      <family val="2"/>
    </font>
    <font>
      <b/>
      <sz val="9"/>
      <color indexed="81"/>
      <name val="Tahoma"/>
      <family val="2"/>
    </font>
    <font>
      <sz val="16"/>
      <color indexed="81"/>
      <name val="Tahoma"/>
      <family val="2"/>
    </font>
    <font>
      <b/>
      <sz val="8"/>
      <color indexed="81"/>
      <name val="Tahoma"/>
      <family val="2"/>
    </font>
    <font>
      <sz val="18"/>
      <color indexed="81"/>
      <name val="Tahoma"/>
      <family val="2"/>
    </font>
    <font>
      <sz val="11"/>
      <color indexed="63"/>
      <name val="Arial"/>
      <family val="2"/>
    </font>
    <font>
      <sz val="10"/>
      <color indexed="8"/>
      <name val="Arial"/>
      <family val="2"/>
    </font>
    <font>
      <sz val="8"/>
      <name val="Calibri"/>
      <family val="2"/>
      <scheme val="minor"/>
    </font>
    <font>
      <sz val="12"/>
      <color theme="1"/>
      <name val="Calibri"/>
      <family val="2"/>
      <scheme val="minor"/>
    </font>
    <font>
      <sz val="14"/>
      <color theme="1"/>
      <name val="Calibri"/>
      <family val="2"/>
      <scheme val="minor"/>
    </font>
    <font>
      <b/>
      <sz val="11"/>
      <color rgb="FFFF0000"/>
      <name val="Calibri"/>
      <family val="2"/>
      <scheme val="minor"/>
    </font>
    <font>
      <b/>
      <sz val="11"/>
      <color indexed="8"/>
      <name val="Calibri"/>
      <family val="2"/>
    </font>
    <font>
      <sz val="11"/>
      <color indexed="8"/>
      <name val="Calibri"/>
      <family val="2"/>
    </font>
    <font>
      <b/>
      <sz val="11"/>
      <color rgb="FFFF0000"/>
      <name val="Arial"/>
      <family val="2"/>
    </font>
    <font>
      <sz val="11"/>
      <color indexed="10"/>
      <name val="Arial"/>
      <family val="2"/>
    </font>
    <font>
      <b/>
      <sz val="11"/>
      <name val="Calibri"/>
      <family val="2"/>
      <scheme val="minor"/>
    </font>
    <font>
      <sz val="11"/>
      <color rgb="FFFF0000"/>
      <name val="Calibri"/>
      <family val="2"/>
      <scheme val="minor"/>
    </font>
    <font>
      <b/>
      <sz val="10"/>
      <name val="Arial"/>
      <family val="2"/>
    </font>
    <font>
      <sz val="12"/>
      <color rgb="FF0E0E0E"/>
      <name val="Arial"/>
      <family val="2"/>
    </font>
    <font>
      <sz val="12"/>
      <color indexed="63"/>
      <name val="Arial"/>
      <family val="2"/>
    </font>
    <font>
      <sz val="11"/>
      <color indexed="10"/>
      <name val="Calibri"/>
      <family val="2"/>
    </font>
    <font>
      <sz val="11"/>
      <name val="Calibri"/>
      <family val="2"/>
    </font>
  </fonts>
  <fills count="2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rgb="FFFFC00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99FF66"/>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bgColor indexed="64"/>
      </patternFill>
    </fill>
    <fill>
      <patternFill patternType="solid">
        <fgColor theme="9" tint="0.59999389629810485"/>
        <bgColor rgb="FFFFFFFF"/>
      </patternFill>
    </fill>
    <fill>
      <patternFill patternType="solid">
        <fgColor theme="9" tint="0.59999389629810485"/>
        <bgColor theme="0"/>
      </patternFill>
    </fill>
    <fill>
      <patternFill patternType="solid">
        <fgColor theme="9" tint="0.59999389629810485"/>
        <bgColor rgb="FFFFFF00"/>
      </patternFill>
    </fill>
    <fill>
      <patternFill patternType="solid">
        <fgColor theme="9" tint="0.59999389629810485"/>
        <bgColor rgb="FFFF0000"/>
      </patternFill>
    </fill>
  </fills>
  <borders count="4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auto="1"/>
      </left>
      <right style="medium">
        <color auto="1"/>
      </right>
      <top/>
      <bottom style="medium">
        <color auto="1"/>
      </bottom>
      <diagonal/>
    </border>
    <border>
      <left style="thin">
        <color auto="1"/>
      </left>
      <right/>
      <top/>
      <bottom style="medium">
        <color auto="1"/>
      </bottom>
      <diagonal/>
    </border>
    <border>
      <left style="medium">
        <color auto="1"/>
      </left>
      <right style="thin">
        <color indexed="64"/>
      </right>
      <top/>
      <bottom/>
      <diagonal/>
    </border>
    <border>
      <left style="medium">
        <color auto="1"/>
      </left>
      <right style="thin">
        <color indexed="64"/>
      </right>
      <top/>
      <bottom style="medium">
        <color indexed="64"/>
      </bottom>
      <diagonal/>
    </border>
    <border>
      <left/>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s>
  <cellStyleXfs count="72">
    <xf numFmtId="0" fontId="0" fillId="0" borderId="0"/>
    <xf numFmtId="0" fontId="3" fillId="0" borderId="0"/>
    <xf numFmtId="0" fontId="4" fillId="0" borderId="0"/>
    <xf numFmtId="9" fontId="4" fillId="0" borderId="0" applyFont="0" applyFill="0" applyBorder="0" applyAlignment="0" applyProtection="0"/>
    <xf numFmtId="0" fontId="3" fillId="0" borderId="0"/>
    <xf numFmtId="43"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683">
    <xf numFmtId="0" fontId="0" fillId="0" borderId="0" xfId="0"/>
    <xf numFmtId="0" fontId="0" fillId="0" borderId="0" xfId="0" applyAlignment="1" applyProtection="1">
      <alignment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6" fillId="0" borderId="0" xfId="0" applyFont="1" applyAlignment="1" applyProtection="1">
      <alignment wrapText="1"/>
      <protection locked="0"/>
    </xf>
    <xf numFmtId="0" fontId="0" fillId="0" borderId="0" xfId="0" applyAlignment="1" applyProtection="1">
      <alignment wrapText="1"/>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2" fillId="3" borderId="23" xfId="0" applyFont="1" applyFill="1" applyBorder="1" applyAlignment="1" applyProtection="1">
      <alignment horizontal="center" vertical="center" wrapText="1"/>
    </xf>
    <xf numFmtId="49" fontId="2" fillId="3" borderId="24" xfId="0" applyNumberFormat="1"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2" fillId="6" borderId="25" xfId="0" applyFont="1" applyFill="1" applyBorder="1" applyAlignment="1" applyProtection="1">
      <alignment horizontal="center" vertical="center" wrapText="1"/>
    </xf>
    <xf numFmtId="49" fontId="2" fillId="6" borderId="5" xfId="0" applyNumberFormat="1" applyFont="1" applyFill="1" applyBorder="1" applyAlignment="1" applyProtection="1">
      <alignment horizontal="center" vertical="center" wrapText="1"/>
    </xf>
    <xf numFmtId="0" fontId="2" fillId="6" borderId="5" xfId="0" applyFont="1" applyFill="1" applyBorder="1" applyAlignment="1" applyProtection="1">
      <alignment vertical="center" wrapText="1"/>
    </xf>
    <xf numFmtId="0" fontId="2" fillId="4" borderId="23" xfId="0" applyFont="1" applyFill="1" applyBorder="1" applyAlignment="1" applyProtection="1">
      <alignment horizontal="center" vertical="center" wrapText="1"/>
    </xf>
    <xf numFmtId="49" fontId="2" fillId="4" borderId="24" xfId="0" applyNumberFormat="1" applyFont="1" applyFill="1" applyBorder="1" applyAlignment="1" applyProtection="1">
      <alignment horizontal="center" vertical="center" wrapText="1"/>
    </xf>
    <xf numFmtId="0" fontId="2" fillId="4" borderId="5" xfId="0" applyFont="1" applyFill="1" applyBorder="1" applyAlignment="1" applyProtection="1">
      <alignment vertical="center" wrapText="1"/>
    </xf>
    <xf numFmtId="0" fontId="2" fillId="7" borderId="23" xfId="0" applyFont="1" applyFill="1" applyBorder="1" applyAlignment="1" applyProtection="1">
      <alignment horizontal="center" vertical="center" wrapText="1"/>
    </xf>
    <xf numFmtId="49" fontId="2" fillId="7" borderId="24" xfId="0" applyNumberFormat="1" applyFont="1" applyFill="1" applyBorder="1" applyAlignment="1" applyProtection="1">
      <alignment horizontal="center" vertical="center" wrapText="1"/>
    </xf>
    <xf numFmtId="0" fontId="2" fillId="7" borderId="5" xfId="0" applyFont="1" applyFill="1" applyBorder="1" applyAlignment="1" applyProtection="1">
      <alignment vertical="center" wrapText="1"/>
    </xf>
    <xf numFmtId="0" fontId="2" fillId="5" borderId="22" xfId="0"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5" fillId="0" borderId="0" xfId="0" applyFont="1" applyAlignment="1" applyProtection="1">
      <alignment wrapText="1"/>
    </xf>
    <xf numFmtId="1" fontId="1" fillId="2" borderId="8" xfId="0" applyNumberFormat="1"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9" fontId="1"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wrapText="1"/>
      <protection locked="0"/>
    </xf>
    <xf numFmtId="0" fontId="0" fillId="2" borderId="0" xfId="0" applyFill="1"/>
    <xf numFmtId="0" fontId="22" fillId="11" borderId="1"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3" fillId="2" borderId="5"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0" borderId="0" xfId="0" applyFill="1" applyBorder="1" applyAlignment="1">
      <alignment horizontal="left" vertical="top"/>
    </xf>
    <xf numFmtId="0" fontId="24" fillId="0" borderId="24"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0" fillId="0" borderId="0" xfId="0" applyProtection="1"/>
    <xf numFmtId="0" fontId="26" fillId="0" borderId="24" xfId="0" applyFont="1" applyBorder="1" applyAlignment="1" applyProtection="1">
      <alignment horizontal="justify" vertical="top" wrapText="1"/>
    </xf>
    <xf numFmtId="0" fontId="27" fillId="0" borderId="0" xfId="0" applyFont="1" applyBorder="1" applyAlignment="1" applyProtection="1">
      <alignment horizontal="center" vertical="center" wrapText="1"/>
    </xf>
    <xf numFmtId="0" fontId="0" fillId="0" borderId="0" xfId="0" applyBorder="1"/>
    <xf numFmtId="0" fontId="25" fillId="0" borderId="0" xfId="0" applyFont="1" applyFill="1" applyBorder="1" applyAlignment="1" applyProtection="1">
      <alignment horizontal="center" vertical="center" wrapText="1"/>
      <protection locked="0"/>
    </xf>
    <xf numFmtId="0" fontId="25" fillId="0" borderId="0" xfId="0" applyFont="1" applyBorder="1" applyAlignment="1" applyProtection="1">
      <alignment horizontal="left" vertical="center" wrapText="1"/>
    </xf>
    <xf numFmtId="0" fontId="25" fillId="0" borderId="1" xfId="0" applyFont="1" applyFill="1" applyBorder="1" applyAlignment="1" applyProtection="1">
      <alignment horizontal="center" vertical="center" wrapText="1"/>
    </xf>
    <xf numFmtId="0" fontId="28" fillId="0" borderId="24" xfId="0" applyFont="1" applyBorder="1" applyAlignment="1" applyProtection="1">
      <alignment horizontal="justify" vertical="top" wrapText="1"/>
    </xf>
    <xf numFmtId="0" fontId="29" fillId="12"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0" fillId="0" borderId="0" xfId="0" applyFill="1" applyBorder="1"/>
    <xf numFmtId="0" fontId="0" fillId="0" borderId="0" xfId="0" applyBorder="1" applyAlignment="1" applyProtection="1">
      <alignment horizontal="center"/>
    </xf>
    <xf numFmtId="0" fontId="25" fillId="0" borderId="0" xfId="0" applyFont="1" applyFill="1" applyBorder="1" applyAlignment="1" applyProtection="1">
      <alignment horizontal="center" vertical="center" wrapText="1"/>
    </xf>
    <xf numFmtId="0" fontId="25" fillId="12" borderId="0" xfId="0" applyFont="1" applyFill="1" applyBorder="1" applyAlignment="1" applyProtection="1">
      <alignment horizontal="center" vertical="center" wrapText="1"/>
    </xf>
    <xf numFmtId="0" fontId="30" fillId="0" borderId="36"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6" xfId="0" applyFont="1" applyFill="1" applyBorder="1" applyAlignment="1">
      <alignment horizontal="left" vertical="top" wrapText="1"/>
    </xf>
    <xf numFmtId="0" fontId="10" fillId="0" borderId="36" xfId="0" applyFont="1" applyFill="1" applyBorder="1" applyAlignment="1">
      <alignment horizontal="left" vertical="center" wrapText="1"/>
    </xf>
    <xf numFmtId="164" fontId="31" fillId="0" borderId="36" xfId="0" applyNumberFormat="1" applyFont="1" applyFill="1" applyBorder="1" applyAlignment="1">
      <alignment horizontal="right" vertical="center" wrapText="1" indent="1"/>
    </xf>
    <xf numFmtId="0" fontId="32" fillId="0" borderId="36" xfId="0" applyFont="1" applyFill="1" applyBorder="1" applyAlignment="1">
      <alignment horizontal="left" vertical="top" wrapText="1"/>
    </xf>
    <xf numFmtId="0" fontId="17" fillId="2" borderId="0" xfId="0" applyFont="1" applyFill="1" applyAlignment="1"/>
    <xf numFmtId="0" fontId="23" fillId="0" borderId="5" xfId="0" applyFont="1" applyFill="1" applyBorder="1" applyAlignment="1">
      <alignment horizontal="center" vertical="center" wrapText="1"/>
    </xf>
    <xf numFmtId="0" fontId="36" fillId="0" borderId="1" xfId="0" applyFont="1" applyFill="1" applyBorder="1" applyAlignment="1">
      <alignment vertical="center" wrapText="1"/>
    </xf>
    <xf numFmtId="0" fontId="0" fillId="2" borderId="0" xfId="0" applyFill="1" applyAlignment="1">
      <alignment horizontal="center"/>
    </xf>
    <xf numFmtId="0" fontId="23" fillId="2" borderId="1" xfId="0" applyFont="1" applyFill="1" applyBorder="1" applyAlignment="1">
      <alignment vertical="center" wrapText="1"/>
    </xf>
    <xf numFmtId="1" fontId="1" fillId="2" borderId="1" xfId="0" applyNumberFormat="1" applyFont="1" applyFill="1" applyBorder="1" applyAlignment="1" applyProtection="1">
      <alignment wrapText="1"/>
      <protection locked="0"/>
    </xf>
    <xf numFmtId="0" fontId="0" fillId="2" borderId="0" xfId="0" applyFill="1" applyAlignment="1" applyProtection="1">
      <alignment wrapText="1"/>
      <protection locked="0"/>
    </xf>
    <xf numFmtId="0" fontId="1" fillId="0" borderId="1" xfId="0" applyFont="1" applyFill="1" applyBorder="1" applyAlignment="1" applyProtection="1">
      <alignment horizontal="center" vertical="center" wrapText="1"/>
      <protection locked="0"/>
    </xf>
    <xf numFmtId="165" fontId="1" fillId="0" borderId="1" xfId="0" applyNumberFormat="1" applyFont="1" applyFill="1" applyBorder="1" applyAlignment="1" applyProtection="1">
      <alignment horizontal="center" vertical="center" wrapText="1"/>
      <protection locked="0"/>
    </xf>
    <xf numFmtId="1" fontId="1" fillId="0" borderId="8" xfId="0" applyNumberFormat="1" applyFont="1" applyFill="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protection locked="0"/>
    </xf>
    <xf numFmtId="1" fontId="5" fillId="0" borderId="8" xfId="0" applyNumberFormat="1" applyFont="1" applyBorder="1" applyAlignment="1" applyProtection="1">
      <alignment horizontal="center" vertical="center" wrapText="1"/>
      <protection locked="0"/>
    </xf>
    <xf numFmtId="49"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1"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wrapText="1"/>
      <protection locked="0"/>
    </xf>
    <xf numFmtId="9"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protection locked="0"/>
    </xf>
    <xf numFmtId="0" fontId="1" fillId="0" borderId="1" xfId="3"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 fontId="5"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vertical="center" wrapText="1"/>
    </xf>
    <xf numFmtId="1" fontId="5" fillId="0" borderId="13" xfId="0" applyNumberFormat="1" applyFont="1" applyBorder="1" applyAlignment="1" applyProtection="1">
      <alignment horizontal="center" vertical="center" wrapText="1"/>
      <protection locked="0"/>
    </xf>
    <xf numFmtId="9" fontId="1" fillId="0" borderId="10" xfId="3" applyFont="1" applyFill="1" applyBorder="1" applyAlignment="1" applyProtection="1">
      <alignment horizontal="center" vertical="center" wrapText="1"/>
    </xf>
    <xf numFmtId="1" fontId="5" fillId="0" borderId="27" xfId="0" applyNumberFormat="1" applyFont="1" applyBorder="1" applyAlignment="1" applyProtection="1">
      <alignment horizontal="center" vertical="center" wrapText="1"/>
      <protection locked="0"/>
    </xf>
    <xf numFmtId="1" fontId="5" fillId="0" borderId="28"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wrapText="1"/>
      <protection locked="0"/>
    </xf>
    <xf numFmtId="49" fontId="5" fillId="0" borderId="1" xfId="0" applyNumberFormat="1" applyFont="1" applyBorder="1" applyAlignment="1">
      <alignment vertical="center" wrapText="1"/>
    </xf>
    <xf numFmtId="165" fontId="1" fillId="2" borderId="1" xfId="0" applyNumberFormat="1" applyFont="1" applyFill="1" applyBorder="1" applyAlignment="1" applyProtection="1">
      <alignment horizontal="center" vertical="center" wrapText="1"/>
      <protection locked="0"/>
    </xf>
    <xf numFmtId="1" fontId="5"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wrapText="1"/>
      <protection locked="0"/>
    </xf>
    <xf numFmtId="0"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167" fontId="1" fillId="2" borderId="1" xfId="0" applyNumberFormat="1" applyFont="1" applyFill="1" applyBorder="1" applyAlignment="1" applyProtection="1">
      <alignment horizontal="center" vertical="center" wrapText="1"/>
    </xf>
    <xf numFmtId="167" fontId="1" fillId="0" borderId="1" xfId="3"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center" vertical="center" wrapText="1"/>
      <protection locked="0"/>
    </xf>
    <xf numFmtId="9" fontId="1" fillId="0" borderId="38" xfId="3" applyFont="1" applyFill="1" applyBorder="1" applyAlignment="1" applyProtection="1">
      <alignment horizontal="center" vertical="center" wrapText="1"/>
    </xf>
    <xf numFmtId="3" fontId="0" fillId="0" borderId="13" xfId="0" applyNumberFormat="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1" fontId="5" fillId="2"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wrapText="1"/>
      <protection locked="0"/>
    </xf>
    <xf numFmtId="9" fontId="1" fillId="0" borderId="1" xfId="3" applyNumberFormat="1" applyFont="1" applyFill="1" applyBorder="1" applyAlignment="1" applyProtection="1">
      <alignment horizontal="center" vertical="center" wrapText="1"/>
    </xf>
    <xf numFmtId="0" fontId="5" fillId="0" borderId="1" xfId="0" applyFont="1" applyBorder="1" applyAlignment="1" applyProtection="1">
      <alignment horizontal="left" wrapText="1"/>
      <protection locked="0"/>
    </xf>
    <xf numFmtId="0" fontId="5" fillId="0" borderId="1" xfId="0" applyFont="1" applyBorder="1" applyAlignment="1" applyProtection="1">
      <alignment horizontal="left" vertical="center" wrapText="1"/>
      <protection locked="0"/>
    </xf>
    <xf numFmtId="1" fontId="1" fillId="0" borderId="1" xfId="0" applyNumberFormat="1" applyFont="1" applyFill="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9" fontId="1" fillId="0" borderId="29" xfId="3"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9" fontId="1"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left" vertical="top" wrapText="1"/>
    </xf>
    <xf numFmtId="0" fontId="1" fillId="2" borderId="1" xfId="4" applyFont="1" applyFill="1" applyBorder="1" applyAlignment="1">
      <alignment horizontal="justify" vertical="center" wrapText="1"/>
    </xf>
    <xf numFmtId="0" fontId="1" fillId="2" borderId="1" xfId="4" applyFont="1" applyFill="1" applyBorder="1" applyAlignment="1">
      <alignment horizontal="left" vertical="center" wrapText="1"/>
    </xf>
    <xf numFmtId="0" fontId="1" fillId="2" borderId="1" xfId="0" applyFont="1" applyFill="1" applyBorder="1" applyAlignment="1">
      <alignment horizontal="justify" vertical="center" wrapText="1" readingOrder="1"/>
    </xf>
    <xf numFmtId="0" fontId="5" fillId="0" borderId="1" xfId="0" applyFont="1" applyFill="1" applyBorder="1" applyAlignment="1">
      <alignment horizontal="center" vertical="center" wrapText="1"/>
    </xf>
    <xf numFmtId="1"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16" borderId="1" xfId="0" applyFont="1" applyFill="1" applyBorder="1" applyAlignment="1">
      <alignment horizontal="center" vertical="center" wrapText="1"/>
    </xf>
    <xf numFmtId="1" fontId="1" fillId="0" borderId="8" xfId="0" applyNumberFormat="1"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49" fontId="1" fillId="0" borderId="1" xfId="0" applyNumberFormat="1"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left" wrapText="1"/>
      <protection locked="0"/>
    </xf>
    <xf numFmtId="9" fontId="1" fillId="0" borderId="10" xfId="3" applyFont="1" applyFill="1" applyBorder="1" applyAlignment="1" applyProtection="1">
      <alignment horizontal="center" vertical="center"/>
    </xf>
    <xf numFmtId="9" fontId="1" fillId="0" borderId="31" xfId="3" applyFont="1" applyFill="1" applyBorder="1" applyAlignment="1" applyProtection="1">
      <alignment horizontal="center" vertical="center"/>
    </xf>
    <xf numFmtId="9" fontId="1" fillId="0" borderId="28" xfId="0" applyNumberFormat="1" applyFont="1" applyBorder="1" applyAlignment="1">
      <alignment horizontal="center" vertical="center" wrapText="1"/>
    </xf>
    <xf numFmtId="9" fontId="12"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29" xfId="0" applyFont="1" applyBorder="1" applyAlignment="1" applyProtection="1">
      <alignment vertical="center" wrapText="1"/>
      <protection locked="0"/>
    </xf>
    <xf numFmtId="0" fontId="1" fillId="0" borderId="29" xfId="0" applyFont="1" applyBorder="1" applyAlignment="1" applyProtection="1">
      <alignment horizontal="left" wrapText="1"/>
      <protection locked="0"/>
    </xf>
    <xf numFmtId="0" fontId="5" fillId="0" borderId="1" xfId="0" applyFont="1" applyBorder="1" applyAlignment="1">
      <alignment vertical="top" wrapText="1"/>
    </xf>
    <xf numFmtId="0" fontId="1" fillId="2" borderId="1" xfId="0" applyFont="1" applyFill="1" applyBorder="1" applyAlignment="1">
      <alignment horizontal="justify" vertical="center" wrapText="1"/>
    </xf>
    <xf numFmtId="0" fontId="0" fillId="2" borderId="1" xfId="0" applyFill="1" applyBorder="1" applyAlignment="1">
      <alignment horizontal="center" vertical="center" wrapText="1"/>
    </xf>
    <xf numFmtId="0" fontId="1" fillId="2" borderId="1" xfId="4" applyFont="1" applyFill="1" applyBorder="1" applyAlignment="1">
      <alignment horizontal="center" vertical="center" wrapText="1"/>
    </xf>
    <xf numFmtId="0" fontId="0" fillId="0" borderId="0" xfId="0" applyAlignment="1" applyProtection="1">
      <alignment vertical="center" wrapText="1"/>
      <protection locked="0"/>
    </xf>
    <xf numFmtId="0" fontId="1" fillId="2" borderId="1" xfId="0" applyFont="1" applyFill="1" applyBorder="1" applyAlignment="1">
      <alignment horizontal="center" vertical="center" wrapText="1"/>
    </xf>
    <xf numFmtId="0" fontId="0" fillId="2" borderId="1" xfId="0" applyFill="1" applyBorder="1" applyAlignment="1" applyProtection="1">
      <alignment vertical="center" wrapText="1"/>
      <protection locked="0"/>
    </xf>
    <xf numFmtId="0" fontId="0" fillId="0" borderId="0" xfId="0" applyAlignment="1" applyProtection="1">
      <alignment wrapText="1"/>
      <protection locked="0"/>
    </xf>
    <xf numFmtId="0" fontId="5" fillId="0" borderId="1" xfId="0" applyFont="1" applyBorder="1" applyAlignment="1" applyProtection="1">
      <alignment horizontal="center" vertical="center" wrapText="1"/>
      <protection locked="0"/>
    </xf>
    <xf numFmtId="0" fontId="40" fillId="17" borderId="0" xfId="0" applyFont="1" applyFill="1" applyAlignment="1">
      <alignment horizontal="center" vertical="center" wrapText="1"/>
    </xf>
    <xf numFmtId="0" fontId="1" fillId="0" borderId="1" xfId="0" applyFont="1" applyBorder="1" applyAlignment="1">
      <alignment horizontal="center" vertical="center" wrapText="1"/>
    </xf>
    <xf numFmtId="9" fontId="2" fillId="19" borderId="1" xfId="0" applyNumberFormat="1" applyFont="1" applyFill="1" applyBorder="1" applyAlignment="1">
      <alignment horizontal="center" vertical="center" wrapText="1"/>
    </xf>
    <xf numFmtId="9" fontId="1" fillId="0" borderId="1" xfId="0" applyNumberFormat="1" applyFont="1" applyBorder="1" applyAlignment="1" applyProtection="1">
      <alignment horizontal="center" vertical="center" wrapText="1"/>
      <protection locked="0"/>
    </xf>
    <xf numFmtId="0" fontId="1" fillId="0" borderId="7" xfId="0" applyFont="1" applyBorder="1" applyAlignment="1">
      <alignment vertical="center" wrapText="1"/>
    </xf>
    <xf numFmtId="0" fontId="53" fillId="2" borderId="1" xfId="0" applyFont="1" applyFill="1" applyBorder="1" applyAlignment="1" applyProtection="1">
      <alignment horizontal="center" vertical="center" wrapText="1"/>
      <protection locked="0"/>
    </xf>
    <xf numFmtId="49" fontId="53"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vertical="center" wrapText="1"/>
      <protection locked="0"/>
    </xf>
    <xf numFmtId="9" fontId="1" fillId="0" borderId="1" xfId="3" applyFont="1" applyFill="1" applyBorder="1" applyAlignment="1" applyProtection="1">
      <alignment horizontal="center" vertical="center" wrapText="1"/>
    </xf>
    <xf numFmtId="0" fontId="1" fillId="13" borderId="1" xfId="0" applyFont="1" applyFill="1" applyBorder="1" applyAlignment="1">
      <alignment vertical="center" wrapText="1"/>
    </xf>
    <xf numFmtId="9" fontId="2" fillId="2" borderId="1" xfId="0" applyNumberFormat="1" applyFont="1" applyFill="1" applyBorder="1" applyAlignment="1">
      <alignment vertical="center" wrapText="1"/>
    </xf>
    <xf numFmtId="1" fontId="1" fillId="0" borderId="1" xfId="0" applyNumberFormat="1" applyFont="1" applyBorder="1" applyAlignment="1">
      <alignment vertical="center" wrapText="1"/>
    </xf>
    <xf numFmtId="1" fontId="5" fillId="0" borderId="1" xfId="0" applyNumberFormat="1" applyFont="1" applyBorder="1" applyAlignment="1" applyProtection="1">
      <alignment vertical="center" wrapText="1"/>
      <protection locked="0"/>
    </xf>
    <xf numFmtId="0" fontId="0" fillId="0" borderId="0" xfId="0" applyAlignment="1" applyProtection="1">
      <alignment wrapText="1"/>
      <protection locked="0"/>
    </xf>
    <xf numFmtId="0" fontId="1"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49" fontId="5" fillId="2" borderId="1" xfId="0" applyNumberFormat="1" applyFont="1" applyFill="1" applyBorder="1" applyAlignment="1" applyProtection="1">
      <alignment horizontal="center" vertical="center" wrapText="1"/>
      <protection locked="0"/>
    </xf>
    <xf numFmtId="0" fontId="1" fillId="2" borderId="29" xfId="0" applyFont="1" applyFill="1" applyBorder="1" applyAlignment="1" applyProtection="1">
      <alignment horizontal="center" vertical="center" wrapText="1"/>
      <protection locked="0"/>
    </xf>
    <xf numFmtId="1"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1" fillId="2" borderId="1" xfId="0" applyFont="1" applyFill="1" applyBorder="1" applyAlignment="1">
      <alignment vertical="center" wrapText="1"/>
    </xf>
    <xf numFmtId="0" fontId="39" fillId="0" borderId="0" xfId="0" applyFont="1" applyAlignment="1">
      <alignment vertical="center"/>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wrapText="1"/>
      <protection locked="0"/>
    </xf>
    <xf numFmtId="0" fontId="5" fillId="2" borderId="1"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9" fontId="1" fillId="6" borderId="1" xfId="3"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1" xfId="0" applyFont="1" applyFill="1" applyBorder="1" applyAlignment="1">
      <alignment horizontal="center" vertical="top" wrapText="1"/>
    </xf>
    <xf numFmtId="0" fontId="0" fillId="13" borderId="0" xfId="0" applyFill="1" applyAlignment="1">
      <alignment horizontal="justify" vertical="center"/>
    </xf>
    <xf numFmtId="9" fontId="1" fillId="6" borderId="1" xfId="3" applyFont="1" applyFill="1" applyBorder="1" applyAlignment="1" applyProtection="1">
      <alignment horizontal="center" vertical="center" wrapText="1"/>
    </xf>
    <xf numFmtId="0" fontId="5" fillId="2" borderId="5" xfId="0" applyFont="1" applyFill="1" applyBorder="1" applyAlignment="1">
      <alignment horizontal="center" wrapText="1"/>
    </xf>
    <xf numFmtId="0" fontId="5" fillId="2"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9" fontId="1" fillId="6" borderId="1" xfId="0" applyNumberFormat="1"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1" xfId="0" applyFont="1" applyFill="1" applyBorder="1" applyAlignment="1" applyProtection="1">
      <alignment horizontal="center" vertical="center" wrapText="1"/>
      <protection locked="0"/>
    </xf>
    <xf numFmtId="3" fontId="3" fillId="6" borderId="1" xfId="2" applyNumberFormat="1" applyFont="1" applyFill="1" applyBorder="1" applyAlignment="1">
      <alignment horizontal="center" vertical="center" wrapText="1"/>
    </xf>
    <xf numFmtId="3" fontId="3" fillId="2" borderId="1" xfId="2" applyNumberFormat="1" applyFont="1" applyFill="1" applyBorder="1" applyAlignment="1">
      <alignment horizontal="center" vertical="center" wrapText="1"/>
    </xf>
    <xf numFmtId="0" fontId="1" fillId="2" borderId="1" xfId="2" applyFont="1" applyFill="1" applyBorder="1" applyAlignment="1">
      <alignment vertical="center" wrapText="1"/>
    </xf>
    <xf numFmtId="1"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vertical="center" wrapText="1"/>
    </xf>
    <xf numFmtId="0" fontId="5" fillId="2" borderId="1" xfId="0" applyFont="1" applyFill="1" applyBorder="1" applyAlignment="1">
      <alignment wrapText="1"/>
    </xf>
    <xf numFmtId="0" fontId="5" fillId="2" borderId="0" xfId="0" applyFont="1" applyFill="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1" xfId="2" applyFont="1" applyBorder="1" applyAlignment="1">
      <alignment horizontal="center" vertical="center" wrapText="1"/>
    </xf>
    <xf numFmtId="0" fontId="1" fillId="0" borderId="29" xfId="2" applyFont="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0" borderId="1" xfId="0" applyFont="1" applyBorder="1" applyAlignment="1">
      <alignment horizontal="left" vertical="top" wrapText="1"/>
    </xf>
    <xf numFmtId="0" fontId="13" fillId="2" borderId="1" xfId="0" applyFont="1" applyFill="1" applyBorder="1" applyAlignment="1">
      <alignment horizontal="center" vertical="center" wrapText="1"/>
    </xf>
    <xf numFmtId="0" fontId="49" fillId="2" borderId="1" xfId="0" applyFont="1" applyFill="1" applyBorder="1" applyAlignment="1">
      <alignment horizontal="justify" vertical="center" wrapText="1"/>
    </xf>
    <xf numFmtId="0" fontId="51"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top" wrapText="1"/>
    </xf>
    <xf numFmtId="0" fontId="23" fillId="2" borderId="1" xfId="0" applyFont="1" applyFill="1" applyBorder="1" applyAlignment="1">
      <alignment horizontal="left" vertical="top" wrapText="1"/>
    </xf>
    <xf numFmtId="0" fontId="11" fillId="2" borderId="1" xfId="0" applyFont="1" applyFill="1" applyBorder="1" applyAlignment="1">
      <alignment horizontal="center" vertical="top" wrapText="1"/>
    </xf>
    <xf numFmtId="0" fontId="14" fillId="2" borderId="1" xfId="1" applyFont="1" applyFill="1" applyBorder="1" applyAlignment="1">
      <alignment horizontal="center" vertical="center" wrapText="1"/>
    </xf>
    <xf numFmtId="0" fontId="52" fillId="2" borderId="1" xfId="0" applyFont="1" applyFill="1" applyBorder="1" applyAlignment="1">
      <alignment horizontal="center" vertical="center" wrapText="1"/>
    </xf>
    <xf numFmtId="0" fontId="3" fillId="17" borderId="5" xfId="0" applyFont="1" applyFill="1" applyBorder="1" applyAlignment="1">
      <alignment horizontal="justify" vertical="center" wrapText="1"/>
    </xf>
    <xf numFmtId="0" fontId="3" fillId="17" borderId="5" xfId="0" applyFont="1" applyFill="1" applyBorder="1" applyAlignment="1">
      <alignment horizontal="center" vertical="center" wrapText="1"/>
    </xf>
    <xf numFmtId="0" fontId="3" fillId="17" borderId="1" xfId="0" applyFont="1" applyFill="1" applyBorder="1" applyAlignment="1">
      <alignment vertical="center" wrapText="1"/>
    </xf>
    <xf numFmtId="0" fontId="3" fillId="17" borderId="1" xfId="0" applyFont="1" applyFill="1" applyBorder="1" applyAlignment="1">
      <alignment horizontal="justify" vertical="center" wrapText="1"/>
    </xf>
    <xf numFmtId="0" fontId="3" fillId="17" borderId="1" xfId="0" applyFont="1" applyFill="1" applyBorder="1" applyAlignment="1">
      <alignment horizontal="center" vertical="center" wrapText="1"/>
    </xf>
    <xf numFmtId="0" fontId="40" fillId="17" borderId="1" xfId="0" applyFont="1" applyFill="1" applyBorder="1" applyAlignment="1">
      <alignment horizontal="center" vertical="center" wrapText="1"/>
    </xf>
    <xf numFmtId="0" fontId="3" fillId="18" borderId="1" xfId="0" applyFont="1" applyFill="1" applyBorder="1" applyAlignment="1">
      <alignment horizontal="justify" vertical="center" wrapText="1"/>
    </xf>
    <xf numFmtId="0" fontId="3" fillId="18" borderId="1" xfId="0" applyFont="1" applyFill="1" applyBorder="1" applyAlignment="1">
      <alignment horizontal="left" vertical="center" wrapText="1"/>
    </xf>
    <xf numFmtId="0" fontId="3" fillId="18" borderId="1" xfId="0" applyFont="1" applyFill="1" applyBorder="1" applyAlignment="1">
      <alignment horizontal="center" vertical="center" wrapText="1"/>
    </xf>
    <xf numFmtId="0" fontId="40" fillId="18" borderId="1" xfId="0" applyFont="1" applyFill="1" applyBorder="1" applyAlignment="1">
      <alignment horizontal="center" vertical="center" wrapText="1"/>
    </xf>
    <xf numFmtId="0" fontId="3" fillId="19" borderId="1" xfId="2" applyFont="1" applyFill="1" applyBorder="1" applyAlignment="1">
      <alignment horizontal="center" vertical="center" wrapText="1"/>
    </xf>
    <xf numFmtId="0" fontId="3" fillId="19" borderId="1" xfId="0" applyFont="1" applyFill="1" applyBorder="1" applyAlignment="1">
      <alignment horizontal="left" vertical="center" wrapText="1"/>
    </xf>
    <xf numFmtId="0" fontId="3" fillId="19" borderId="12"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0" fontId="40" fillId="20" borderId="1" xfId="0" applyFont="1" applyFill="1" applyBorder="1" applyAlignment="1">
      <alignment horizontal="justify" vertical="center" wrapText="1"/>
    </xf>
    <xf numFmtId="9" fontId="1" fillId="2" borderId="29" xfId="3" applyFont="1" applyFill="1" applyBorder="1" applyAlignment="1" applyProtection="1">
      <alignment horizontal="center" vertical="center" wrapText="1"/>
    </xf>
    <xf numFmtId="9" fontId="2" fillId="0" borderId="12" xfId="3" applyFont="1" applyFill="1" applyBorder="1" applyAlignment="1" applyProtection="1">
      <alignment horizontal="center" vertical="center" wrapText="1"/>
    </xf>
    <xf numFmtId="1" fontId="0" fillId="0" borderId="13" xfId="0" applyNumberFormat="1" applyBorder="1" applyAlignment="1" applyProtection="1">
      <alignment horizontal="center" vertical="center" wrapText="1"/>
      <protection locked="0"/>
    </xf>
    <xf numFmtId="37" fontId="4" fillId="0" borderId="1" xfId="13" applyNumberFormat="1" applyFont="1" applyFill="1" applyBorder="1" applyAlignment="1">
      <alignment horizontal="right" vertical="center" wrapText="1"/>
    </xf>
    <xf numFmtId="41" fontId="0" fillId="0" borderId="1" xfId="0" applyNumberFormat="1" applyBorder="1" applyAlignment="1" applyProtection="1">
      <alignment horizontal="center" vertical="center" wrapText="1"/>
      <protection locked="0"/>
    </xf>
    <xf numFmtId="0" fontId="1"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pplyProtection="1">
      <alignment horizontal="center" vertical="center" wrapText="1"/>
      <protection locked="0"/>
    </xf>
    <xf numFmtId="9" fontId="2" fillId="3" borderId="1" xfId="0" applyNumberFormat="1" applyFont="1" applyFill="1" applyBorder="1" applyAlignment="1">
      <alignment horizontal="center" vertical="center" wrapText="1"/>
    </xf>
    <xf numFmtId="9" fontId="2" fillId="3" borderId="1" xfId="3"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protection locked="0"/>
    </xf>
    <xf numFmtId="9" fontId="2" fillId="3" borderId="10" xfId="3" applyFont="1" applyFill="1" applyBorder="1" applyAlignment="1" applyProtection="1">
      <alignment horizontal="center" vertical="center" wrapText="1"/>
    </xf>
    <xf numFmtId="0" fontId="22" fillId="17" borderId="1" xfId="0" applyFont="1" applyFill="1" applyBorder="1" applyAlignment="1" applyProtection="1">
      <alignment horizontal="center" vertical="center" wrapText="1"/>
      <protection locked="0"/>
    </xf>
    <xf numFmtId="1" fontId="12" fillId="17" borderId="1" xfId="0" applyNumberFormat="1" applyFont="1" applyFill="1" applyBorder="1" applyAlignment="1" applyProtection="1">
      <alignment horizontal="center" vertical="center" wrapText="1"/>
      <protection locked="0"/>
    </xf>
    <xf numFmtId="9" fontId="12" fillId="17" borderId="1" xfId="0" applyNumberFormat="1" applyFont="1" applyFill="1" applyBorder="1" applyAlignment="1">
      <alignment horizontal="center" vertical="center" wrapText="1"/>
    </xf>
    <xf numFmtId="0" fontId="5" fillId="17" borderId="1" xfId="0" applyFont="1" applyFill="1" applyBorder="1" applyAlignment="1" applyProtection="1">
      <alignment horizontal="justify" vertical="center" wrapText="1"/>
      <protection locked="0"/>
    </xf>
    <xf numFmtId="9" fontId="12" fillId="17" borderId="1" xfId="3" applyFont="1" applyFill="1" applyBorder="1" applyAlignment="1" applyProtection="1">
      <alignment horizontal="center" vertical="center" wrapText="1"/>
    </xf>
    <xf numFmtId="1" fontId="2" fillId="17" borderId="1" xfId="0" applyNumberFormat="1" applyFont="1" applyFill="1" applyBorder="1" applyAlignment="1" applyProtection="1">
      <alignment horizontal="center" vertical="center" wrapText="1"/>
      <protection locked="0"/>
    </xf>
    <xf numFmtId="9" fontId="2" fillId="17" borderId="1" xfId="0" applyNumberFormat="1" applyFont="1" applyFill="1" applyBorder="1" applyAlignment="1">
      <alignment horizontal="center" vertical="center" wrapText="1"/>
    </xf>
    <xf numFmtId="0" fontId="1" fillId="17" borderId="1" xfId="0" applyFont="1" applyFill="1" applyBorder="1" applyAlignment="1" applyProtection="1">
      <alignment horizontal="center" vertical="center" wrapText="1"/>
      <protection locked="0"/>
    </xf>
    <xf numFmtId="9" fontId="2" fillId="17" borderId="10" xfId="3" applyFont="1" applyFill="1" applyBorder="1" applyAlignment="1" applyProtection="1">
      <alignment horizontal="center" vertical="center" wrapText="1"/>
    </xf>
    <xf numFmtId="0" fontId="24" fillId="17" borderId="1" xfId="0" applyFont="1" applyFill="1" applyBorder="1" applyAlignment="1" applyProtection="1">
      <alignment horizontal="center" vertical="center" wrapText="1"/>
      <protection locked="0"/>
    </xf>
    <xf numFmtId="0" fontId="1" fillId="17" borderId="1" xfId="0" applyFont="1" applyFill="1" applyBorder="1" applyAlignment="1" applyProtection="1">
      <alignment horizontal="center" wrapText="1"/>
      <protection locked="0"/>
    </xf>
    <xf numFmtId="9" fontId="2" fillId="17" borderId="1" xfId="3" applyFont="1" applyFill="1" applyBorder="1" applyAlignment="1" applyProtection="1">
      <alignment horizontal="center" vertical="center" wrapText="1"/>
    </xf>
    <xf numFmtId="1" fontId="2" fillId="17" borderId="8" xfId="0" applyNumberFormat="1" applyFont="1" applyFill="1" applyBorder="1" applyAlignment="1" applyProtection="1">
      <alignment horizontal="center" vertical="center" wrapText="1"/>
      <protection locked="0"/>
    </xf>
    <xf numFmtId="0" fontId="1" fillId="17" borderId="1" xfId="0" applyFont="1" applyFill="1" applyBorder="1" applyAlignment="1" applyProtection="1">
      <alignment horizontal="justify" vertical="center" wrapText="1"/>
      <protection locked="0"/>
    </xf>
    <xf numFmtId="0" fontId="24" fillId="18" borderId="1" xfId="0" applyFont="1" applyFill="1" applyBorder="1" applyAlignment="1" applyProtection="1">
      <alignment horizontal="center" vertical="center" wrapText="1"/>
      <protection locked="0"/>
    </xf>
    <xf numFmtId="1" fontId="2" fillId="18" borderId="1" xfId="0" applyNumberFormat="1" applyFont="1" applyFill="1" applyBorder="1" applyAlignment="1" applyProtection="1">
      <alignment horizontal="center" vertical="center" wrapText="1"/>
      <protection locked="0"/>
    </xf>
    <xf numFmtId="1" fontId="2" fillId="18" borderId="8" xfId="0" applyNumberFormat="1" applyFont="1" applyFill="1" applyBorder="1" applyAlignment="1" applyProtection="1">
      <alignment horizontal="center" vertical="center" wrapText="1"/>
      <protection locked="0"/>
    </xf>
    <xf numFmtId="9" fontId="2" fillId="18" borderId="1" xfId="0" applyNumberFormat="1" applyFont="1" applyFill="1" applyBorder="1" applyAlignment="1">
      <alignment horizontal="center" vertical="center" wrapText="1"/>
    </xf>
    <xf numFmtId="0" fontId="1" fillId="18" borderId="1" xfId="0" applyFont="1" applyFill="1" applyBorder="1" applyAlignment="1" applyProtection="1">
      <alignment horizontal="justify" vertical="center" wrapText="1"/>
      <protection locked="0"/>
    </xf>
    <xf numFmtId="9" fontId="2" fillId="18" borderId="1" xfId="3" applyFont="1" applyFill="1" applyBorder="1" applyAlignment="1" applyProtection="1">
      <alignment horizontal="center" vertical="center" wrapText="1"/>
    </xf>
    <xf numFmtId="0" fontId="1" fillId="18" borderId="1" xfId="0" applyFont="1" applyFill="1" applyBorder="1" applyAlignment="1" applyProtection="1">
      <alignment horizontal="center" vertical="center" wrapText="1"/>
      <protection locked="0"/>
    </xf>
    <xf numFmtId="9" fontId="2" fillId="18" borderId="10" xfId="3" applyFont="1" applyFill="1" applyBorder="1" applyAlignment="1" applyProtection="1">
      <alignment horizontal="center" vertical="center" wrapText="1"/>
    </xf>
    <xf numFmtId="0" fontId="24" fillId="19" borderId="1" xfId="0" applyFont="1" applyFill="1" applyBorder="1" applyAlignment="1" applyProtection="1">
      <alignment horizontal="center" vertical="center" wrapText="1"/>
      <protection locked="0"/>
    </xf>
    <xf numFmtId="1" fontId="2" fillId="19" borderId="1" xfId="0" applyNumberFormat="1" applyFont="1" applyFill="1" applyBorder="1" applyAlignment="1" applyProtection="1">
      <alignment horizontal="center" vertical="center" wrapText="1"/>
      <protection locked="0"/>
    </xf>
    <xf numFmtId="0" fontId="1" fillId="19" borderId="1" xfId="0" applyFont="1" applyFill="1" applyBorder="1" applyAlignment="1" applyProtection="1">
      <alignment horizontal="justify" vertical="center" wrapText="1"/>
      <protection locked="0"/>
    </xf>
    <xf numFmtId="9" fontId="2" fillId="19" borderId="1" xfId="3"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protection locked="0"/>
    </xf>
    <xf numFmtId="9" fontId="2" fillId="19" borderId="10" xfId="3" applyFont="1" applyFill="1" applyBorder="1" applyAlignment="1" applyProtection="1">
      <alignment horizontal="center" vertical="center" wrapText="1"/>
    </xf>
    <xf numFmtId="0" fontId="24" fillId="20" borderId="1" xfId="0" applyFont="1" applyFill="1" applyBorder="1" applyAlignment="1" applyProtection="1">
      <alignment horizontal="center" vertical="center" wrapText="1"/>
      <protection locked="0"/>
    </xf>
    <xf numFmtId="1" fontId="2" fillId="20" borderId="1" xfId="0" applyNumberFormat="1" applyFont="1" applyFill="1" applyBorder="1" applyAlignment="1" applyProtection="1">
      <alignment horizontal="center" vertical="center" wrapText="1"/>
      <protection locked="0"/>
    </xf>
    <xf numFmtId="9" fontId="2" fillId="20" borderId="1" xfId="0" applyNumberFormat="1" applyFont="1" applyFill="1" applyBorder="1" applyAlignment="1">
      <alignment horizontal="center" vertical="center" wrapText="1"/>
    </xf>
    <xf numFmtId="0" fontId="1" fillId="20" borderId="1" xfId="0" applyFont="1" applyFill="1" applyBorder="1" applyAlignment="1" applyProtection="1">
      <alignment horizontal="center" vertical="center" wrapText="1"/>
      <protection locked="0"/>
    </xf>
    <xf numFmtId="9" fontId="2" fillId="20" borderId="1" xfId="3" applyFont="1" applyFill="1" applyBorder="1" applyAlignment="1" applyProtection="1">
      <alignment horizontal="center" vertical="center" wrapText="1"/>
    </xf>
    <xf numFmtId="9" fontId="2" fillId="20" borderId="10" xfId="3" applyFont="1" applyFill="1" applyBorder="1" applyAlignment="1" applyProtection="1">
      <alignment horizontal="center" vertical="center" wrapText="1"/>
    </xf>
    <xf numFmtId="0" fontId="5" fillId="20" borderId="1" xfId="0" applyFont="1" applyFill="1" applyBorder="1" applyAlignment="1" applyProtection="1">
      <alignment wrapText="1"/>
      <protection locked="0"/>
    </xf>
    <xf numFmtId="9" fontId="1" fillId="20" borderId="1" xfId="3" applyFont="1" applyFill="1" applyBorder="1" applyAlignment="1" applyProtection="1">
      <alignment horizontal="center" vertical="center" wrapText="1"/>
    </xf>
    <xf numFmtId="9" fontId="1" fillId="3" borderId="1" xfId="3" applyFont="1" applyFill="1" applyBorder="1" applyAlignment="1">
      <alignment horizontal="center" vertical="center" wrapText="1"/>
    </xf>
    <xf numFmtId="0" fontId="0" fillId="0" borderId="0" xfId="0" applyAlignment="1" applyProtection="1">
      <alignment horizontal="center" vertical="center" wrapText="1"/>
      <protection locked="0"/>
    </xf>
    <xf numFmtId="0" fontId="1" fillId="2" borderId="1"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10" xfId="0" applyFont="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1" fillId="0" borderId="38" xfId="0" applyFont="1" applyBorder="1" applyAlignment="1">
      <alignment horizontal="center" vertical="center" wrapText="1"/>
    </xf>
    <xf numFmtId="9" fontId="1" fillId="0" borderId="39" xfId="3" applyFont="1" applyFill="1" applyBorder="1" applyAlignment="1" applyProtection="1">
      <alignment horizontal="center" vertical="center"/>
    </xf>
    <xf numFmtId="9" fontId="2" fillId="0" borderId="10" xfId="3" applyFont="1" applyFill="1" applyBorder="1" applyAlignment="1" applyProtection="1">
      <alignment horizontal="center" vertical="center" wrapText="1"/>
    </xf>
    <xf numFmtId="0" fontId="0" fillId="0" borderId="28" xfId="0" applyBorder="1" applyAlignment="1" applyProtection="1">
      <alignment wrapText="1"/>
      <protection locked="0"/>
    </xf>
    <xf numFmtId="0" fontId="0" fillId="2" borderId="5" xfId="0" applyFill="1" applyBorder="1" applyAlignment="1" applyProtection="1">
      <alignment wrapText="1"/>
      <protection locked="0"/>
    </xf>
    <xf numFmtId="0" fontId="3" fillId="2" borderId="1" xfId="0" applyFont="1" applyFill="1" applyBorder="1" applyAlignment="1">
      <alignment horizontal="center" vertical="center" wrapText="1"/>
    </xf>
    <xf numFmtId="0" fontId="14" fillId="0" borderId="28" xfId="0" applyFont="1" applyBorder="1" applyAlignment="1" applyProtection="1">
      <alignment wrapText="1"/>
      <protection locked="0"/>
    </xf>
    <xf numFmtId="0" fontId="1" fillId="2" borderId="1" xfId="2" applyFont="1" applyFill="1" applyBorder="1" applyAlignment="1">
      <alignment horizontal="center" vertical="center" wrapText="1"/>
    </xf>
    <xf numFmtId="0" fontId="41" fillId="2" borderId="5"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left" vertical="center" wrapText="1"/>
      <protection locked="0"/>
    </xf>
    <xf numFmtId="49" fontId="1" fillId="0" borderId="29" xfId="0" applyNumberFormat="1" applyFont="1" applyBorder="1" applyAlignment="1" applyProtection="1">
      <alignment vertical="center" wrapText="1"/>
      <protection locked="0"/>
    </xf>
    <xf numFmtId="0" fontId="1" fillId="8" borderId="8" xfId="0" applyFont="1" applyFill="1" applyBorder="1" applyAlignment="1">
      <alignment horizontal="center" vertical="center" wrapText="1"/>
    </xf>
    <xf numFmtId="0" fontId="1" fillId="8" borderId="8" xfId="1" applyFont="1" applyFill="1" applyBorder="1" applyAlignment="1">
      <alignment horizontal="center" vertical="center" wrapText="1"/>
    </xf>
    <xf numFmtId="0" fontId="1" fillId="8" borderId="9" xfId="1" applyFont="1" applyFill="1" applyBorder="1" applyAlignment="1">
      <alignment vertical="center" wrapText="1"/>
    </xf>
    <xf numFmtId="0" fontId="0" fillId="8" borderId="1" xfId="0" applyFill="1" applyBorder="1" applyAlignment="1" applyProtection="1">
      <alignment vertical="center" wrapText="1"/>
      <protection locked="0"/>
    </xf>
    <xf numFmtId="0" fontId="6" fillId="8" borderId="8" xfId="0" applyFont="1" applyFill="1" applyBorder="1" applyAlignment="1" applyProtection="1">
      <alignment vertical="center" wrapText="1"/>
      <protection locked="0"/>
    </xf>
    <xf numFmtId="0" fontId="6" fillId="8" borderId="8" xfId="0" applyFont="1" applyFill="1" applyBorder="1" applyAlignment="1" applyProtection="1">
      <alignment horizontal="center" vertical="center" wrapText="1"/>
      <protection locked="0"/>
    </xf>
    <xf numFmtId="0" fontId="1" fillId="8" borderId="12" xfId="0" applyFont="1" applyFill="1" applyBorder="1" applyAlignment="1">
      <alignment horizontal="center" vertical="center"/>
    </xf>
    <xf numFmtId="0" fontId="1" fillId="8" borderId="9" xfId="0" applyFont="1" applyFill="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3"/>
    </xf>
    <xf numFmtId="0" fontId="5" fillId="0" borderId="1" xfId="0" applyFont="1" applyBorder="1" applyAlignment="1">
      <alignment vertical="center" wrapText="1"/>
    </xf>
    <xf numFmtId="0" fontId="1" fillId="8" borderId="1" xfId="0" applyFont="1" applyFill="1" applyBorder="1" applyAlignment="1">
      <alignment horizontal="center" vertical="center" wrapText="1"/>
    </xf>
    <xf numFmtId="9" fontId="2" fillId="0" borderId="1" xfId="3" applyFont="1" applyFill="1" applyBorder="1" applyAlignment="1" applyProtection="1">
      <alignment horizontal="center" vertical="center" wrapText="1"/>
    </xf>
    <xf numFmtId="1"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2" borderId="29" xfId="0" applyFont="1" applyFill="1" applyBorder="1" applyAlignment="1">
      <alignment horizontal="center" vertical="center" wrapText="1"/>
    </xf>
    <xf numFmtId="1" fontId="5" fillId="0" borderId="1" xfId="0" applyNumberFormat="1" applyFont="1" applyBorder="1" applyAlignment="1" applyProtection="1">
      <alignment horizontal="center" vertical="center" wrapText="1"/>
      <protection locked="0"/>
    </xf>
    <xf numFmtId="0" fontId="1" fillId="2" borderId="1" xfId="4" applyFont="1" applyFill="1" applyBorder="1" applyAlignment="1">
      <alignment horizontal="center" vertical="center" wrapText="1"/>
    </xf>
    <xf numFmtId="0" fontId="1" fillId="2" borderId="1" xfId="0" applyFont="1" applyFill="1" applyBorder="1" applyAlignment="1">
      <alignment horizontal="left" vertical="center" wrapText="1"/>
    </xf>
    <xf numFmtId="0" fontId="5" fillId="0" borderId="1" xfId="0" applyFont="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1" fontId="5" fillId="0" borderId="5" xfId="0" applyNumberFormat="1" applyFont="1" applyBorder="1" applyAlignment="1" applyProtection="1">
      <alignment vertical="center" wrapText="1"/>
      <protection locked="0"/>
    </xf>
    <xf numFmtId="0" fontId="5" fillId="0" borderId="1" xfId="0" applyFont="1" applyBorder="1" applyAlignment="1">
      <alignment horizontal="left" vertical="center" wrapText="1" indent="2"/>
    </xf>
    <xf numFmtId="0" fontId="1" fillId="0" borderId="1" xfId="0" applyFont="1" applyBorder="1" applyAlignment="1">
      <alignment vertical="center" wrapText="1"/>
    </xf>
    <xf numFmtId="0" fontId="1" fillId="0" borderId="5" xfId="0" applyFont="1" applyBorder="1" applyAlignment="1">
      <alignment vertical="center" wrapText="1"/>
    </xf>
    <xf numFmtId="9" fontId="2" fillId="0" borderId="1" xfId="0" applyNumberFormat="1" applyFont="1" applyBorder="1" applyAlignment="1">
      <alignment vertical="center" wrapText="1"/>
    </xf>
    <xf numFmtId="0" fontId="1" fillId="2" borderId="5" xfId="0" applyFont="1" applyFill="1" applyBorder="1" applyAlignment="1">
      <alignment vertical="center" wrapText="1"/>
    </xf>
    <xf numFmtId="9" fontId="2" fillId="0" borderId="1" xfId="3" applyFont="1" applyFill="1" applyBorder="1" applyAlignment="1" applyProtection="1">
      <alignment vertical="center" wrapText="1"/>
    </xf>
    <xf numFmtId="1" fontId="1" fillId="0" borderId="5" xfId="0" applyNumberFormat="1" applyFont="1" applyBorder="1" applyAlignment="1">
      <alignment vertical="center" wrapText="1"/>
    </xf>
    <xf numFmtId="1"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vertical="center" wrapText="1"/>
    </xf>
    <xf numFmtId="1" fontId="0" fillId="0" borderId="1" xfId="0" applyNumberFormat="1" applyBorder="1" applyAlignment="1" applyProtection="1">
      <alignment vertical="center" wrapText="1"/>
      <protection locked="0"/>
    </xf>
    <xf numFmtId="9" fontId="56" fillId="2" borderId="1" xfId="3" applyFont="1" applyFill="1" applyBorder="1" applyAlignment="1" applyProtection="1">
      <alignment horizontal="center" vertical="center" wrapText="1"/>
    </xf>
    <xf numFmtId="9" fontId="56" fillId="2" borderId="29" xfId="3" applyFont="1" applyFill="1" applyBorder="1" applyAlignment="1" applyProtection="1">
      <alignment horizontal="center" vertical="center" wrapText="1"/>
    </xf>
    <xf numFmtId="0" fontId="40" fillId="2" borderId="1" xfId="0" applyFont="1" applyFill="1" applyBorder="1" applyAlignment="1">
      <alignment horizontal="center" vertical="center" wrapText="1"/>
    </xf>
    <xf numFmtId="9" fontId="56" fillId="2" borderId="1" xfId="0" applyNumberFormat="1" applyFont="1"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1" fontId="0" fillId="0" borderId="1" xfId="0" applyNumberFormat="1" applyBorder="1" applyAlignment="1">
      <alignment horizontal="center" vertical="center" wrapText="1"/>
    </xf>
    <xf numFmtId="3" fontId="0" fillId="0" borderId="1"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0" fontId="0" fillId="0" borderId="1" xfId="0" applyBorder="1" applyAlignment="1">
      <alignment horizontal="left" vertical="center" wrapText="1"/>
    </xf>
    <xf numFmtId="1" fontId="0" fillId="0" borderId="29" xfId="0" applyNumberFormat="1" applyBorder="1" applyAlignment="1">
      <alignment horizontal="center" vertical="center" wrapText="1"/>
    </xf>
    <xf numFmtId="9" fontId="2" fillId="0" borderId="31" xfId="3" applyFont="1" applyFill="1" applyBorder="1" applyAlignment="1" applyProtection="1">
      <alignment horizontal="center" vertical="center" wrapText="1"/>
    </xf>
    <xf numFmtId="9" fontId="1"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166" fontId="0" fillId="0" borderId="1" xfId="0" applyNumberFormat="1" applyBorder="1" applyAlignment="1" applyProtection="1">
      <alignment horizontal="center" vertical="center" wrapText="1"/>
      <protection locked="0"/>
    </xf>
    <xf numFmtId="9" fontId="2" fillId="2" borderId="29" xfId="0" applyNumberFormat="1" applyFont="1" applyFill="1" applyBorder="1" applyAlignment="1">
      <alignment horizontal="center" vertical="center" wrapText="1"/>
    </xf>
    <xf numFmtId="1" fontId="0" fillId="0" borderId="29" xfId="0" applyNumberFormat="1" applyBorder="1" applyAlignment="1" applyProtection="1">
      <alignment horizontal="center" vertical="center" wrapText="1"/>
      <protection locked="0"/>
    </xf>
    <xf numFmtId="0" fontId="0" fillId="0" borderId="1" xfId="0" applyBorder="1" applyAlignment="1">
      <alignment horizontal="center" vertical="center" wrapText="1"/>
    </xf>
    <xf numFmtId="0" fontId="5" fillId="0" borderId="1" xfId="0" applyFont="1" applyBorder="1" applyAlignment="1">
      <alignment horizontal="justify" vertical="center"/>
    </xf>
    <xf numFmtId="0" fontId="0" fillId="0" borderId="1" xfId="0" applyBorder="1" applyAlignment="1">
      <alignment horizontal="left" vertical="top" wrapText="1"/>
    </xf>
    <xf numFmtId="0" fontId="0" fillId="0" borderId="0" xfId="0" applyAlignment="1" applyProtection="1">
      <alignment vertical="top" wrapText="1"/>
      <protection locked="0"/>
    </xf>
    <xf numFmtId="0" fontId="0" fillId="0" borderId="1" xfId="0" applyBorder="1" applyAlignment="1" applyProtection="1">
      <alignment horizontal="left" vertical="top" wrapText="1"/>
      <protection locked="0"/>
    </xf>
    <xf numFmtId="0" fontId="1" fillId="6" borderId="1" xfId="0" applyFont="1" applyFill="1" applyBorder="1" applyAlignment="1">
      <alignment horizontal="center" vertical="center" wrapText="1"/>
    </xf>
    <xf numFmtId="0" fontId="0" fillId="0" borderId="1" xfId="0" applyBorder="1" applyAlignment="1" applyProtection="1">
      <alignment vertical="top" wrapText="1"/>
      <protection locked="0"/>
    </xf>
    <xf numFmtId="0" fontId="16"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0" fillId="0" borderId="1" xfId="0" applyBorder="1" applyAlignment="1">
      <alignment vertical="top" wrapText="1"/>
    </xf>
    <xf numFmtId="49" fontId="0" fillId="2" borderId="1" xfId="0" applyNumberFormat="1" applyFill="1" applyBorder="1" applyAlignment="1" applyProtection="1">
      <alignment wrapText="1"/>
      <protection locked="0"/>
    </xf>
    <xf numFmtId="0" fontId="6"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40" fillId="2" borderId="1" xfId="0" applyFont="1" applyFill="1" applyBorder="1" applyAlignment="1">
      <alignment horizontal="center" vertical="center"/>
    </xf>
    <xf numFmtId="0" fontId="0" fillId="2" borderId="1" xfId="0" applyFill="1" applyBorder="1" applyAlignment="1">
      <alignment vertical="top" wrapText="1"/>
    </xf>
    <xf numFmtId="169" fontId="4" fillId="0" borderId="1" xfId="13" applyFont="1" applyFill="1" applyBorder="1" applyAlignment="1">
      <alignment horizontal="center" vertical="center" wrapText="1"/>
    </xf>
    <xf numFmtId="0" fontId="5" fillId="0" borderId="1" xfId="0" applyFont="1" applyBorder="1" applyAlignment="1">
      <alignment horizontal="justify" vertical="top" wrapText="1"/>
    </xf>
    <xf numFmtId="0" fontId="55" fillId="0" borderId="1" xfId="0" applyFont="1" applyBorder="1" applyAlignment="1">
      <alignment vertical="top" wrapText="1"/>
    </xf>
    <xf numFmtId="0" fontId="58" fillId="6" borderId="1" xfId="1" applyFont="1" applyFill="1" applyBorder="1" applyAlignment="1">
      <alignment horizontal="center" vertical="center" wrapText="1"/>
    </xf>
    <xf numFmtId="9" fontId="2" fillId="6" borderId="1" xfId="0" applyNumberFormat="1" applyFont="1" applyFill="1" applyBorder="1" applyAlignment="1">
      <alignment horizontal="center" vertical="center" wrapText="1"/>
    </xf>
    <xf numFmtId="9" fontId="2" fillId="0" borderId="10" xfId="3" applyFont="1" applyFill="1" applyBorder="1" applyAlignment="1" applyProtection="1">
      <alignment horizontal="center" vertical="center" wrapText="1"/>
    </xf>
    <xf numFmtId="9"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 fillId="2" borderId="30"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1" fontId="5"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9" fontId="1" fillId="0" borderId="31" xfId="3" applyFont="1" applyFill="1" applyBorder="1" applyAlignment="1" applyProtection="1">
      <alignment horizontal="center" vertical="center" wrapText="1"/>
    </xf>
    <xf numFmtId="0" fontId="1" fillId="8" borderId="12" xfId="0" applyFont="1" applyFill="1" applyBorder="1" applyAlignment="1">
      <alignment horizontal="center" vertical="center" wrapText="1"/>
    </xf>
    <xf numFmtId="0" fontId="1" fillId="0" borderId="28"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 fillId="0" borderId="13" xfId="0" applyFont="1" applyBorder="1" applyAlignment="1">
      <alignment horizontal="center" vertical="center" wrapText="1"/>
    </xf>
    <xf numFmtId="0" fontId="1" fillId="2" borderId="8" xfId="0" applyFont="1" applyFill="1" applyBorder="1" applyAlignment="1">
      <alignment horizontal="center" vertical="center" wrapText="1"/>
    </xf>
    <xf numFmtId="0" fontId="5" fillId="2" borderId="1" xfId="0" applyFont="1" applyFill="1" applyBorder="1" applyAlignment="1">
      <alignment horizontal="center" wrapText="1"/>
    </xf>
    <xf numFmtId="1" fontId="1" fillId="3" borderId="1" xfId="0" applyNumberFormat="1" applyFont="1" applyFill="1" applyBorder="1" applyAlignment="1" applyProtection="1">
      <alignment horizontal="center" vertical="center" wrapText="1"/>
      <protection locked="0"/>
    </xf>
    <xf numFmtId="1" fontId="1" fillId="17" borderId="1" xfId="0" applyNumberFormat="1" applyFont="1" applyFill="1" applyBorder="1" applyAlignment="1" applyProtection="1">
      <alignment horizontal="center" vertical="center" wrapText="1"/>
      <protection locked="0"/>
    </xf>
    <xf numFmtId="0" fontId="5" fillId="17" borderId="0" xfId="0" applyFont="1" applyFill="1" applyAlignment="1" applyProtection="1">
      <alignment wrapText="1"/>
      <protection locked="0"/>
    </xf>
    <xf numFmtId="1" fontId="5" fillId="23" borderId="1" xfId="0" applyNumberFormat="1" applyFont="1" applyFill="1" applyBorder="1" applyAlignment="1" applyProtection="1">
      <alignment horizontal="center" vertical="center" wrapText="1"/>
      <protection locked="0"/>
    </xf>
    <xf numFmtId="9" fontId="12" fillId="23" borderId="1" xfId="0" applyNumberFormat="1" applyFont="1" applyFill="1" applyBorder="1" applyAlignment="1">
      <alignment horizontal="center" vertical="center" wrapText="1"/>
    </xf>
    <xf numFmtId="0" fontId="5" fillId="23" borderId="1" xfId="0" applyFont="1" applyFill="1" applyBorder="1" applyAlignment="1" applyProtection="1">
      <alignment horizontal="center" vertical="center" wrapText="1"/>
      <protection locked="0"/>
    </xf>
    <xf numFmtId="9" fontId="2" fillId="23" borderId="10" xfId="3" applyFont="1" applyFill="1" applyBorder="1" applyAlignment="1" applyProtection="1">
      <alignment horizontal="center" vertical="center" wrapText="1"/>
    </xf>
    <xf numFmtId="1" fontId="1" fillId="23" borderId="1" xfId="0" applyNumberFormat="1" applyFont="1" applyFill="1" applyBorder="1" applyAlignment="1" applyProtection="1">
      <alignment horizontal="center" vertical="center" wrapText="1"/>
      <protection locked="0"/>
    </xf>
    <xf numFmtId="9" fontId="2" fillId="23" borderId="1" xfId="0" applyNumberFormat="1" applyFont="1" applyFill="1" applyBorder="1" applyAlignment="1">
      <alignment horizontal="center" vertical="center" wrapText="1"/>
    </xf>
    <xf numFmtId="0" fontId="1" fillId="23" borderId="1" xfId="0"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wrapText="1"/>
      <protection locked="0"/>
    </xf>
    <xf numFmtId="9" fontId="2" fillId="5" borderId="1" xfId="0" applyNumberFormat="1"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9" fontId="2" fillId="5" borderId="10" xfId="3" applyFont="1" applyFill="1" applyBorder="1" applyAlignment="1" applyProtection="1">
      <alignment horizontal="center" vertical="center" wrapText="1"/>
    </xf>
    <xf numFmtId="1" fontId="1" fillId="18" borderId="1" xfId="0" applyNumberFormat="1" applyFont="1" applyFill="1" applyBorder="1" applyAlignment="1" applyProtection="1">
      <alignment horizontal="center" vertical="center" wrapText="1"/>
      <protection locked="0"/>
    </xf>
    <xf numFmtId="1" fontId="1" fillId="19" borderId="1" xfId="0" applyNumberFormat="1" applyFont="1" applyFill="1" applyBorder="1" applyAlignment="1" applyProtection="1">
      <alignment horizontal="center" vertical="center" wrapText="1"/>
      <protection locked="0"/>
    </xf>
    <xf numFmtId="1" fontId="1" fillId="4" borderId="1" xfId="0" applyNumberFormat="1" applyFont="1" applyFill="1" applyBorder="1" applyAlignment="1" applyProtection="1">
      <alignment horizontal="center" vertical="center" wrapText="1"/>
      <protection locked="0"/>
    </xf>
    <xf numFmtId="9" fontId="2" fillId="4" borderId="1" xfId="0" applyNumberFormat="1" applyFont="1" applyFill="1" applyBorder="1" applyAlignment="1">
      <alignment horizontal="center" vertical="center" wrapText="1"/>
    </xf>
    <xf numFmtId="9" fontId="2" fillId="4" borderId="10" xfId="3" applyFont="1" applyFill="1" applyBorder="1" applyAlignment="1" applyProtection="1">
      <alignment horizontal="center" vertical="center" wrapText="1"/>
    </xf>
    <xf numFmtId="1" fontId="1" fillId="22" borderId="1" xfId="0" applyNumberFormat="1" applyFont="1" applyFill="1" applyBorder="1" applyAlignment="1" applyProtection="1">
      <alignment horizontal="center" vertical="center" wrapText="1"/>
      <protection locked="0"/>
    </xf>
    <xf numFmtId="9" fontId="2" fillId="22" borderId="1" xfId="0" applyNumberFormat="1" applyFont="1" applyFill="1" applyBorder="1" applyAlignment="1">
      <alignment horizontal="center" vertical="center" wrapText="1"/>
    </xf>
    <xf numFmtId="0" fontId="1" fillId="22" borderId="1" xfId="0" applyFont="1" applyFill="1" applyBorder="1" applyAlignment="1" applyProtection="1">
      <alignment horizontal="center" vertical="center" wrapText="1"/>
      <protection locked="0"/>
    </xf>
    <xf numFmtId="9" fontId="2" fillId="22" borderId="10" xfId="3" applyFont="1" applyFill="1" applyBorder="1" applyAlignment="1" applyProtection="1">
      <alignment horizontal="center" vertical="center" wrapText="1"/>
    </xf>
    <xf numFmtId="9" fontId="1" fillId="22" borderId="1" xfId="0" applyNumberFormat="1" applyFont="1" applyFill="1" applyBorder="1" applyAlignment="1">
      <alignment horizontal="center" vertical="center" wrapText="1"/>
    </xf>
    <xf numFmtId="0" fontId="1" fillId="24" borderId="8" xfId="0" applyFont="1" applyFill="1" applyBorder="1" applyAlignment="1">
      <alignment horizontal="center" vertical="center" wrapText="1"/>
    </xf>
    <xf numFmtId="0" fontId="0" fillId="25" borderId="1" xfId="0" applyFill="1" applyBorder="1" applyAlignment="1">
      <alignment horizontal="center" vertical="center" wrapText="1"/>
    </xf>
    <xf numFmtId="0" fontId="40" fillId="26" borderId="35" xfId="0" applyFont="1" applyFill="1" applyBorder="1" applyAlignment="1">
      <alignment horizontal="left" vertical="center" wrapText="1"/>
    </xf>
    <xf numFmtId="0" fontId="1" fillId="19" borderId="1" xfId="0" applyFont="1" applyFill="1" applyBorder="1" applyAlignment="1">
      <alignment horizontal="center" vertical="center" wrapText="1"/>
    </xf>
    <xf numFmtId="0" fontId="6" fillId="19" borderId="5" xfId="0" applyFont="1" applyFill="1" applyBorder="1" applyAlignment="1" applyProtection="1">
      <alignment horizontal="center" vertical="center" wrapText="1"/>
      <protection locked="0"/>
    </xf>
    <xf numFmtId="0" fontId="2" fillId="19" borderId="1" xfId="0" applyFont="1" applyFill="1" applyBorder="1" applyAlignment="1">
      <alignment horizontal="center" vertical="center" wrapText="1"/>
    </xf>
    <xf numFmtId="0" fontId="2" fillId="19" borderId="8" xfId="0" applyFont="1" applyFill="1" applyBorder="1" applyAlignment="1">
      <alignment horizontal="center" vertical="center" wrapText="1"/>
    </xf>
    <xf numFmtId="0" fontId="60" fillId="19" borderId="1" xfId="0" applyFont="1" applyFill="1" applyBorder="1" applyAlignment="1">
      <alignment horizontal="center" vertical="center" wrapText="1"/>
    </xf>
    <xf numFmtId="9" fontId="2" fillId="19" borderId="1" xfId="3" applyFont="1" applyFill="1" applyBorder="1" applyAlignment="1">
      <alignment horizontal="center" vertical="center" wrapText="1"/>
    </xf>
    <xf numFmtId="0" fontId="1" fillId="14" borderId="1" xfId="0" applyFont="1" applyFill="1" applyBorder="1" applyAlignment="1">
      <alignment horizontal="center" vertical="center" wrapText="1"/>
    </xf>
    <xf numFmtId="9" fontId="1" fillId="14" borderId="1" xfId="3" applyFont="1" applyFill="1" applyBorder="1" applyAlignment="1">
      <alignment horizontal="center" vertical="center" wrapText="1"/>
    </xf>
    <xf numFmtId="0" fontId="1" fillId="14" borderId="1" xfId="0" applyFont="1" applyFill="1" applyBorder="1" applyAlignment="1">
      <alignment horizontal="center" vertical="top" wrapText="1"/>
    </xf>
    <xf numFmtId="9" fontId="2" fillId="14" borderId="10" xfId="3" applyFont="1" applyFill="1" applyBorder="1" applyAlignment="1" applyProtection="1">
      <alignment horizontal="center" vertical="center" wrapText="1"/>
    </xf>
    <xf numFmtId="9" fontId="1" fillId="2" borderId="1" xfId="3" applyFont="1" applyFill="1" applyBorder="1" applyAlignment="1">
      <alignment horizontal="center" vertical="center" wrapText="1"/>
    </xf>
    <xf numFmtId="0" fontId="40" fillId="27" borderId="35" xfId="0" applyFont="1" applyFill="1" applyBorder="1" applyAlignment="1">
      <alignment horizontal="left" vertical="center" wrapText="1"/>
    </xf>
    <xf numFmtId="0" fontId="40" fillId="19" borderId="35" xfId="0" applyFont="1" applyFill="1" applyBorder="1" applyAlignment="1">
      <alignment horizontal="left" vertical="center" wrapText="1"/>
    </xf>
    <xf numFmtId="0" fontId="0" fillId="19" borderId="1" xfId="0" applyFill="1" applyBorder="1" applyAlignment="1">
      <alignment horizontal="center" vertical="center" wrapText="1"/>
    </xf>
    <xf numFmtId="0" fontId="40" fillId="26" borderId="35" xfId="0" applyFont="1" applyFill="1" applyBorder="1" applyAlignment="1">
      <alignment horizontal="center" vertical="center" wrapText="1"/>
    </xf>
    <xf numFmtId="0" fontId="5" fillId="14" borderId="1" xfId="0" applyFont="1" applyFill="1" applyBorder="1" applyAlignment="1" applyProtection="1">
      <alignment horizontal="center" vertical="center" wrapText="1"/>
      <protection locked="0"/>
    </xf>
    <xf numFmtId="1" fontId="1" fillId="14" borderId="1" xfId="0" applyNumberFormat="1" applyFont="1" applyFill="1" applyBorder="1" applyAlignment="1">
      <alignment horizontal="center" vertical="center" wrapText="1"/>
    </xf>
    <xf numFmtId="9" fontId="1" fillId="14" borderId="1" xfId="0" applyNumberFormat="1" applyFont="1" applyFill="1" applyBorder="1" applyAlignment="1">
      <alignment horizontal="center" vertical="center" wrapText="1"/>
    </xf>
    <xf numFmtId="0" fontId="1" fillId="14" borderId="1" xfId="0" applyFont="1" applyFill="1" applyBorder="1" applyAlignment="1">
      <alignment vertical="center" wrapText="1"/>
    </xf>
    <xf numFmtId="0" fontId="0" fillId="19" borderId="8" xfId="0" applyFill="1" applyBorder="1" applyAlignment="1" applyProtection="1">
      <alignment horizontal="center" vertical="center" wrapText="1"/>
      <protection locked="0"/>
    </xf>
    <xf numFmtId="0" fontId="14" fillId="19" borderId="5" xfId="0" applyFont="1" applyFill="1" applyBorder="1" applyAlignment="1" applyProtection="1">
      <alignment vertical="center" wrapText="1"/>
      <protection locked="0"/>
    </xf>
    <xf numFmtId="0" fontId="3" fillId="14" borderId="1" xfId="0" applyFont="1" applyFill="1" applyBorder="1" applyAlignment="1">
      <alignment horizontal="center" vertical="center" wrapText="1"/>
    </xf>
    <xf numFmtId="9" fontId="1" fillId="14" borderId="1" xfId="3" applyFont="1" applyFill="1" applyBorder="1" applyAlignment="1" applyProtection="1">
      <alignment horizontal="center" vertical="center" wrapText="1"/>
    </xf>
    <xf numFmtId="0" fontId="1" fillId="19" borderId="1" xfId="0" applyFont="1" applyFill="1" applyBorder="1" applyAlignment="1">
      <alignment horizontal="center" wrapText="1"/>
    </xf>
    <xf numFmtId="0" fontId="40" fillId="28" borderId="8" xfId="0" applyFont="1" applyFill="1" applyBorder="1" applyAlignment="1">
      <alignment horizontal="left" vertical="center" wrapText="1"/>
    </xf>
    <xf numFmtId="0" fontId="2" fillId="19" borderId="1" xfId="0" applyFont="1" applyFill="1" applyBorder="1" applyAlignment="1">
      <alignment horizontal="left" vertical="center" wrapText="1"/>
    </xf>
    <xf numFmtId="0" fontId="1" fillId="14" borderId="1" xfId="0" applyFont="1" applyFill="1" applyBorder="1" applyAlignment="1" applyProtection="1">
      <alignment horizontal="center" vertical="center" wrapText="1"/>
      <protection locked="0"/>
    </xf>
    <xf numFmtId="0" fontId="0" fillId="28" borderId="45" xfId="0" applyFill="1" applyBorder="1" applyAlignment="1">
      <alignment horizontal="left" vertical="center" wrapText="1"/>
    </xf>
    <xf numFmtId="0" fontId="40" fillId="28" borderId="46" xfId="0" applyFont="1" applyFill="1" applyBorder="1" applyAlignment="1">
      <alignment horizontal="left" vertical="center" wrapText="1"/>
    </xf>
    <xf numFmtId="0" fontId="40" fillId="28" borderId="35" xfId="0" applyFont="1" applyFill="1" applyBorder="1" applyAlignment="1">
      <alignment horizontal="left" vertical="center" wrapText="1"/>
    </xf>
    <xf numFmtId="0" fontId="0" fillId="26" borderId="35" xfId="0" applyFill="1" applyBorder="1" applyAlignment="1">
      <alignment vertical="center" wrapText="1"/>
    </xf>
    <xf numFmtId="9" fontId="1" fillId="3"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42" fillId="0" borderId="1" xfId="0" applyFont="1" applyBorder="1" applyAlignment="1">
      <alignment horizontal="center" vertical="center" wrapText="1"/>
    </xf>
    <xf numFmtId="0" fontId="0" fillId="0" borderId="13" xfId="0"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3"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 xfId="0" applyFont="1" applyBorder="1" applyAlignment="1">
      <alignment horizontal="center" vertical="center" wrapText="1"/>
    </xf>
    <xf numFmtId="0" fontId="14" fillId="8" borderId="5" xfId="0" applyFont="1" applyFill="1" applyBorder="1" applyAlignment="1" applyProtection="1">
      <alignment vertical="center" wrapText="1"/>
      <protection locked="0"/>
    </xf>
    <xf numFmtId="0" fontId="0" fillId="8" borderId="5" xfId="0" applyFill="1" applyBorder="1" applyAlignment="1" applyProtection="1">
      <alignment wrapText="1"/>
      <protection locked="0"/>
    </xf>
    <xf numFmtId="0" fontId="0" fillId="8" borderId="28" xfId="0" applyFill="1" applyBorder="1" applyAlignment="1" applyProtection="1">
      <alignment wrapText="1"/>
      <protection locked="0"/>
    </xf>
    <xf numFmtId="0" fontId="11" fillId="2" borderId="1" xfId="0" applyFont="1" applyFill="1" applyBorder="1" applyAlignment="1">
      <alignment horizontal="center" vertical="center" wrapText="1"/>
    </xf>
    <xf numFmtId="43" fontId="11" fillId="2" borderId="1" xfId="34" applyFont="1" applyFill="1" applyBorder="1" applyAlignment="1">
      <alignment horizontal="center" vertical="center" wrapText="1"/>
    </xf>
    <xf numFmtId="3" fontId="11" fillId="2" borderId="1" xfId="0" applyNumberFormat="1" applyFont="1" applyFill="1" applyBorder="1" applyAlignment="1">
      <alignment vertical="center" wrapText="1"/>
    </xf>
    <xf numFmtId="0" fontId="58" fillId="2" borderId="1" xfId="4" applyFont="1" applyFill="1" applyBorder="1" applyAlignment="1">
      <alignment horizontal="center" vertical="center" wrapText="1"/>
    </xf>
    <xf numFmtId="0" fontId="58" fillId="3" borderId="1" xfId="1" applyFont="1" applyFill="1" applyBorder="1" applyAlignment="1">
      <alignment horizontal="center" vertical="center" wrapText="1"/>
    </xf>
    <xf numFmtId="0" fontId="58" fillId="2" borderId="1" xfId="1" applyFont="1" applyFill="1" applyBorder="1" applyAlignment="1">
      <alignment horizontal="center" vertical="center" wrapText="1"/>
    </xf>
    <xf numFmtId="0" fontId="11" fillId="2" borderId="1" xfId="2" applyFont="1" applyFill="1" applyBorder="1" applyAlignment="1">
      <alignment horizontal="left" vertical="top" wrapText="1"/>
    </xf>
    <xf numFmtId="0" fontId="1" fillId="0" borderId="29" xfId="0" applyFont="1" applyBorder="1" applyAlignment="1">
      <alignment horizontal="left" vertical="center" wrapText="1"/>
    </xf>
    <xf numFmtId="0" fontId="5" fillId="2" borderId="0" xfId="0" applyFont="1" applyFill="1" applyAlignment="1">
      <alignment horizontal="justify" vertical="top"/>
    </xf>
    <xf numFmtId="0" fontId="23" fillId="2" borderId="1" xfId="0" applyFont="1" applyFill="1" applyBorder="1" applyAlignment="1">
      <alignment horizontal="justify" vertical="top"/>
    </xf>
    <xf numFmtId="0" fontId="61" fillId="2" borderId="1" xfId="0" applyFont="1" applyFill="1" applyBorder="1" applyAlignment="1">
      <alignment horizontal="justify" vertical="top"/>
    </xf>
    <xf numFmtId="0" fontId="11" fillId="2" borderId="1" xfId="2" applyFont="1" applyFill="1" applyBorder="1" applyAlignment="1">
      <alignment horizontal="center" vertical="top" wrapText="1"/>
    </xf>
    <xf numFmtId="0" fontId="11" fillId="0" borderId="1" xfId="2" applyFont="1" applyBorder="1" applyAlignment="1">
      <alignment horizontal="left" vertical="top" wrapText="1"/>
    </xf>
    <xf numFmtId="0" fontId="5" fillId="2" borderId="1" xfId="0" applyFont="1" applyFill="1" applyBorder="1" applyAlignment="1">
      <alignment horizontal="left" vertical="top" wrapText="1"/>
    </xf>
    <xf numFmtId="0" fontId="1" fillId="2" borderId="1" xfId="2" applyFont="1" applyFill="1" applyBorder="1" applyAlignment="1">
      <alignment horizontal="center" vertical="top" wrapText="1"/>
    </xf>
    <xf numFmtId="0" fontId="5" fillId="0" borderId="1" xfId="0" applyFont="1" applyBorder="1" applyAlignment="1">
      <alignment horizontal="left" vertical="center" wrapText="1"/>
    </xf>
    <xf numFmtId="0" fontId="5" fillId="0" borderId="1" xfId="0" applyFont="1" applyBorder="1" applyAlignment="1">
      <alignment horizontal="center" vertical="top" wrapText="1"/>
    </xf>
    <xf numFmtId="0" fontId="5" fillId="0" borderId="1" xfId="0" applyFont="1" applyBorder="1" applyAlignment="1" applyProtection="1">
      <alignment horizontal="left" vertical="top" wrapText="1"/>
      <protection locked="0"/>
    </xf>
    <xf numFmtId="169" fontId="4" fillId="0" borderId="1" xfId="13" applyFont="1" applyBorder="1" applyAlignment="1" applyProtection="1">
      <alignment horizontal="center" vertical="center" wrapText="1"/>
      <protection locked="0"/>
    </xf>
    <xf numFmtId="169" fontId="4" fillId="0" borderId="13" xfId="13" applyFont="1" applyFill="1" applyBorder="1" applyAlignment="1" applyProtection="1">
      <alignment horizontal="center" vertical="center" wrapText="1"/>
      <protection locked="0"/>
    </xf>
    <xf numFmtId="169" fontId="4" fillId="0" borderId="1" xfId="13" applyFont="1" applyFill="1" applyBorder="1" applyAlignment="1" applyProtection="1">
      <alignment horizontal="center" vertical="center" wrapText="1"/>
      <protection locked="0"/>
    </xf>
    <xf numFmtId="0" fontId="5" fillId="0" borderId="1" xfId="0" applyFont="1" applyBorder="1" applyAlignment="1" applyProtection="1">
      <alignment vertical="top" wrapText="1"/>
      <protection locked="0"/>
    </xf>
    <xf numFmtId="0" fontId="5" fillId="0" borderId="1" xfId="0" applyFont="1" applyBorder="1" applyAlignment="1">
      <alignment horizontal="justify" vertical="top"/>
    </xf>
    <xf numFmtId="0" fontId="1" fillId="0" borderId="1" xfId="0" applyFont="1" applyBorder="1" applyAlignment="1">
      <alignment horizontal="center" vertical="top" wrapText="1"/>
    </xf>
    <xf numFmtId="0" fontId="59" fillId="0" borderId="1" xfId="0" applyFont="1" applyBorder="1" applyAlignment="1">
      <alignment vertical="top" wrapText="1"/>
    </xf>
    <xf numFmtId="0" fontId="6" fillId="0" borderId="1" xfId="0" applyFont="1" applyBorder="1" applyAlignment="1" applyProtection="1">
      <alignment horizontal="left" vertical="top" wrapText="1"/>
      <protection locked="0"/>
    </xf>
    <xf numFmtId="0" fontId="1" fillId="8" borderId="1" xfId="0" applyFont="1" applyFill="1" applyBorder="1" applyAlignment="1">
      <alignment horizontal="left" vertical="top" wrapText="1"/>
    </xf>
    <xf numFmtId="0" fontId="1" fillId="8" borderId="1" xfId="0" applyFont="1" applyFill="1" applyBorder="1" applyAlignment="1">
      <alignment horizontal="left" vertical="center" wrapText="1"/>
    </xf>
    <xf numFmtId="0" fontId="1" fillId="8" borderId="29" xfId="0" applyFont="1" applyFill="1" applyBorder="1" applyAlignment="1">
      <alignment horizontal="left" vertical="center" wrapText="1"/>
    </xf>
    <xf numFmtId="0" fontId="1" fillId="8" borderId="29" xfId="0" applyFont="1" applyFill="1" applyBorder="1" applyAlignment="1">
      <alignment horizontal="left" vertical="top" wrapText="1"/>
    </xf>
    <xf numFmtId="0" fontId="1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8"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8" borderId="12"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2" fillId="5" borderId="40"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22" xfId="0" applyFont="1" applyFill="1" applyBorder="1" applyAlignment="1" applyProtection="1">
      <alignment horizontal="center" vertical="center" wrapText="1"/>
    </xf>
    <xf numFmtId="0" fontId="0" fillId="0" borderId="1" xfId="0" applyBorder="1" applyAlignment="1" applyProtection="1">
      <alignment horizontal="center" wrapText="1"/>
    </xf>
    <xf numFmtId="0" fontId="7" fillId="2" borderId="1" xfId="0" applyFont="1"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1" fillId="2" borderId="29" xfId="0" applyFont="1" applyFill="1" applyBorder="1" applyAlignment="1">
      <alignment horizontal="center" vertical="center" wrapText="1" readingOrder="1"/>
    </xf>
    <xf numFmtId="0" fontId="1" fillId="2" borderId="1" xfId="0" applyFont="1" applyFill="1" applyBorder="1" applyAlignment="1">
      <alignment horizontal="justify" vertical="center" wrapText="1"/>
    </xf>
    <xf numFmtId="1" fontId="0" fillId="0" borderId="5"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0" borderId="29" xfId="0" applyNumberFormat="1" applyBorder="1" applyAlignment="1" applyProtection="1">
      <alignment horizontal="center" vertical="center" wrapText="1"/>
      <protection locked="0"/>
    </xf>
    <xf numFmtId="9" fontId="2" fillId="2" borderId="5" xfId="0" applyNumberFormat="1" applyFont="1" applyFill="1" applyBorder="1" applyAlignment="1">
      <alignment horizontal="center" vertical="center" wrapText="1"/>
    </xf>
    <xf numFmtId="9" fontId="2" fillId="2" borderId="6" xfId="0" applyNumberFormat="1" applyFont="1" applyFill="1" applyBorder="1" applyAlignment="1">
      <alignment horizontal="center" vertical="center" wrapText="1"/>
    </xf>
    <xf numFmtId="9" fontId="2" fillId="2" borderId="29"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9" xfId="0" applyFont="1" applyFill="1" applyBorder="1" applyAlignment="1">
      <alignment horizontal="center" vertical="center" wrapText="1"/>
    </xf>
    <xf numFmtId="1" fontId="5" fillId="0" borderId="5" xfId="0" applyNumberFormat="1" applyFont="1" applyBorder="1" applyAlignment="1" applyProtection="1">
      <alignment horizontal="center" vertical="center" wrapText="1"/>
      <protection locked="0"/>
    </xf>
    <xf numFmtId="1" fontId="5" fillId="0" borderId="6" xfId="0" applyNumberFormat="1" applyFont="1" applyBorder="1" applyAlignment="1" applyProtection="1">
      <alignment horizontal="center" vertical="center" wrapText="1"/>
      <protection locked="0"/>
    </xf>
    <xf numFmtId="1" fontId="5" fillId="0" borderId="29" xfId="0" applyNumberFormat="1" applyFont="1" applyBorder="1" applyAlignment="1" applyProtection="1">
      <alignment horizontal="center" vertical="center" wrapText="1"/>
      <protection locked="0"/>
    </xf>
    <xf numFmtId="9" fontId="2" fillId="0" borderId="5"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6" xfId="0" applyNumberFormat="1" applyFont="1" applyBorder="1" applyAlignment="1">
      <alignment horizontal="center" vertical="center" wrapText="1"/>
    </xf>
    <xf numFmtId="1" fontId="1" fillId="0" borderId="29" xfId="0" applyNumberFormat="1" applyFont="1" applyBorder="1" applyAlignment="1">
      <alignment horizontal="center" vertical="center" wrapText="1"/>
    </xf>
    <xf numFmtId="1" fontId="1" fillId="2" borderId="5"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 fontId="1" fillId="2" borderId="29" xfId="0" applyNumberFormat="1" applyFont="1" applyFill="1" applyBorder="1" applyAlignment="1">
      <alignment horizontal="center" vertical="center" wrapText="1"/>
    </xf>
    <xf numFmtId="9" fontId="2" fillId="0" borderId="5" xfId="3" applyFont="1" applyFill="1" applyBorder="1" applyAlignment="1" applyProtection="1">
      <alignment horizontal="center" vertical="center" wrapText="1"/>
    </xf>
    <xf numFmtId="9" fontId="2" fillId="0" borderId="6" xfId="3" applyFont="1" applyFill="1" applyBorder="1" applyAlignment="1" applyProtection="1">
      <alignment horizontal="center" vertical="center" wrapText="1"/>
    </xf>
    <xf numFmtId="9" fontId="2" fillId="0" borderId="29" xfId="3" applyFont="1" applyFill="1" applyBorder="1" applyAlignment="1" applyProtection="1">
      <alignment horizontal="center" vertical="center" wrapText="1"/>
    </xf>
    <xf numFmtId="9" fontId="2" fillId="0" borderId="1" xfId="3" applyFont="1" applyFill="1" applyBorder="1" applyAlignment="1" applyProtection="1">
      <alignment horizontal="center" vertical="center" wrapText="1"/>
    </xf>
    <xf numFmtId="1" fontId="1" fillId="0" borderId="1" xfId="0" applyNumberFormat="1" applyFont="1" applyBorder="1" applyAlignment="1">
      <alignment horizontal="center" vertical="center" wrapText="1"/>
    </xf>
    <xf numFmtId="1" fontId="5"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lignment horizontal="center" vertical="center" wrapText="1"/>
    </xf>
    <xf numFmtId="0" fontId="2" fillId="4" borderId="13"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2" borderId="12" xfId="0" applyFont="1" applyFill="1" applyBorder="1" applyAlignment="1" applyProtection="1">
      <alignment horizontal="left" vertical="justify" wrapText="1"/>
    </xf>
    <xf numFmtId="0" fontId="2" fillId="2" borderId="8" xfId="0" applyFont="1" applyFill="1" applyBorder="1" applyAlignment="1" applyProtection="1">
      <alignment horizontal="left" vertical="justify" wrapText="1"/>
    </xf>
    <xf numFmtId="0" fontId="2" fillId="4" borderId="5"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2" fillId="0" borderId="17"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0"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5" borderId="16"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7"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0" borderId="20"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7"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3" borderId="14"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 fillId="2" borderId="5" xfId="0" applyFont="1" applyFill="1" applyBorder="1" applyAlignment="1">
      <alignment horizontal="justify" vertical="center" wrapText="1" readingOrder="1"/>
    </xf>
    <xf numFmtId="0" fontId="1" fillId="2" borderId="29" xfId="0" applyFont="1" applyFill="1" applyBorder="1" applyAlignment="1">
      <alignment horizontal="justify" vertical="center" wrapText="1" readingOrder="1"/>
    </xf>
    <xf numFmtId="0" fontId="1" fillId="2" borderId="1" xfId="4" applyFont="1" applyFill="1" applyBorder="1" applyAlignment="1">
      <alignment horizontal="center" vertical="center" wrapText="1"/>
    </xf>
    <xf numFmtId="9" fontId="1" fillId="0" borderId="21" xfId="3"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9" fontId="1" fillId="2" borderId="5" xfId="0" applyNumberFormat="1" applyFont="1" applyFill="1" applyBorder="1" applyAlignment="1">
      <alignment horizontal="center" vertical="center" wrapText="1"/>
    </xf>
    <xf numFmtId="9" fontId="1" fillId="2" borderId="29" xfId="0" applyNumberFormat="1" applyFont="1" applyFill="1" applyBorder="1" applyAlignment="1">
      <alignment horizontal="center" vertical="center" wrapText="1"/>
    </xf>
    <xf numFmtId="1" fontId="5" fillId="0" borderId="25" xfId="0" applyNumberFormat="1" applyFont="1" applyBorder="1" applyAlignment="1" applyProtection="1">
      <alignment horizontal="center" vertical="center" wrapText="1"/>
      <protection locked="0"/>
    </xf>
    <xf numFmtId="1" fontId="5" fillId="0" borderId="32" xfId="0" applyNumberFormat="1" applyFont="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7" xfId="0" applyFont="1" applyBorder="1" applyAlignment="1">
      <alignment horizontal="center" vertical="center" wrapText="1"/>
    </xf>
    <xf numFmtId="0" fontId="5" fillId="0" borderId="25"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9" fontId="2" fillId="2" borderId="1" xfId="0" applyNumberFormat="1" applyFont="1" applyFill="1" applyBorder="1" applyAlignment="1">
      <alignment horizontal="center" vertical="center" wrapText="1"/>
    </xf>
    <xf numFmtId="0" fontId="3" fillId="20" borderId="5" xfId="0" applyFont="1" applyFill="1" applyBorder="1" applyAlignment="1">
      <alignment horizontal="center" vertical="center" wrapText="1"/>
    </xf>
    <xf numFmtId="0" fontId="3" fillId="20" borderId="6" xfId="0" applyFont="1" applyFill="1" applyBorder="1" applyAlignment="1">
      <alignment horizontal="center" vertical="center" wrapText="1"/>
    </xf>
    <xf numFmtId="0" fontId="3" fillId="20" borderId="29"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9"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5" fillId="25" borderId="5" xfId="0" applyFont="1" applyFill="1" applyBorder="1" applyAlignment="1">
      <alignment horizontal="center" vertical="center" wrapText="1"/>
    </xf>
    <xf numFmtId="0" fontId="0" fillId="19" borderId="29" xfId="0" applyFill="1" applyBorder="1"/>
    <xf numFmtId="0" fontId="5" fillId="2" borderId="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21" borderId="1" xfId="0" applyFill="1" applyBorder="1" applyAlignment="1" applyProtection="1">
      <alignment horizontal="center" vertical="center" wrapText="1"/>
      <protection locked="0"/>
    </xf>
    <xf numFmtId="0" fontId="3" fillId="22" borderId="5" xfId="0" applyFont="1" applyFill="1" applyBorder="1" applyAlignment="1">
      <alignment horizontal="center" vertical="center" wrapText="1"/>
    </xf>
    <xf numFmtId="0" fontId="3" fillId="22" borderId="6" xfId="0" applyFont="1" applyFill="1" applyBorder="1" applyAlignment="1">
      <alignment horizontal="center" vertical="center" wrapText="1"/>
    </xf>
    <xf numFmtId="0" fontId="3" fillId="22" borderId="29"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3" fillId="14" borderId="6" xfId="0" applyFont="1" applyFill="1" applyBorder="1" applyAlignment="1">
      <alignment horizontal="center" vertical="center" wrapText="1"/>
    </xf>
    <xf numFmtId="0" fontId="3" fillId="14" borderId="29"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 fillId="15" borderId="6" xfId="0" applyFont="1" applyFill="1" applyBorder="1" applyAlignment="1">
      <alignment horizontal="center" vertical="center" wrapText="1"/>
    </xf>
    <xf numFmtId="0" fontId="3" fillId="15" borderId="29" xfId="0" applyFont="1" applyFill="1" applyBorder="1" applyAlignment="1">
      <alignment horizontal="center" vertical="center" wrapText="1"/>
    </xf>
    <xf numFmtId="0" fontId="0" fillId="8" borderId="5" xfId="0" applyFill="1" applyBorder="1" applyAlignment="1" applyProtection="1">
      <alignment horizontal="center" vertical="center" wrapText="1"/>
      <protection locked="0"/>
    </xf>
    <xf numFmtId="0" fontId="0" fillId="8" borderId="6" xfId="0" applyFill="1" applyBorder="1" applyAlignment="1" applyProtection="1">
      <alignment horizontal="center" vertical="center" wrapText="1"/>
      <protection locked="0"/>
    </xf>
    <xf numFmtId="0" fontId="0" fillId="8" borderId="29" xfId="0" applyFill="1" applyBorder="1" applyAlignment="1" applyProtection="1">
      <alignment horizontal="center" vertical="center" wrapText="1"/>
      <protection locked="0"/>
    </xf>
    <xf numFmtId="0" fontId="1" fillId="8" borderId="25"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indent="3"/>
    </xf>
    <xf numFmtId="0" fontId="5" fillId="0" borderId="1" xfId="0" applyFont="1" applyBorder="1" applyAlignment="1">
      <alignment horizontal="left" vertical="center" wrapText="1" indent="2"/>
    </xf>
    <xf numFmtId="0" fontId="2" fillId="2" borderId="1" xfId="0" applyFont="1" applyFill="1" applyBorder="1" applyAlignment="1">
      <alignment vertical="center" wrapText="1"/>
    </xf>
    <xf numFmtId="0" fontId="15" fillId="0" borderId="1" xfId="0" applyFont="1" applyBorder="1" applyAlignment="1">
      <alignment vertical="center" wrapText="1"/>
    </xf>
    <xf numFmtId="0" fontId="5" fillId="0" borderId="20" xfId="0" applyFont="1" applyBorder="1" applyAlignment="1">
      <alignment horizontal="center" vertical="center" wrapText="1"/>
    </xf>
    <xf numFmtId="0" fontId="5" fillId="0" borderId="0" xfId="0" applyFont="1" applyAlignment="1">
      <alignment horizontal="center" vertical="center" wrapText="1"/>
    </xf>
    <xf numFmtId="0" fontId="5" fillId="0" borderId="44" xfId="0" applyFont="1" applyBorder="1" applyAlignment="1">
      <alignment horizontal="center" vertical="center" wrapText="1"/>
    </xf>
    <xf numFmtId="1" fontId="1" fillId="2" borderId="1" xfId="0" applyNumberFormat="1" applyFont="1" applyFill="1" applyBorder="1" applyAlignment="1">
      <alignment horizontal="center" vertical="center" wrapText="1"/>
    </xf>
    <xf numFmtId="1" fontId="0" fillId="0" borderId="1" xfId="0" applyNumberFormat="1" applyBorder="1" applyAlignment="1" applyProtection="1">
      <alignment horizontal="center" vertical="center" wrapText="1"/>
      <protection locked="0"/>
    </xf>
    <xf numFmtId="0" fontId="14" fillId="2" borderId="1" xfId="0" applyFont="1" applyFill="1" applyBorder="1" applyAlignment="1">
      <alignment horizontal="center" vertical="top" wrapText="1"/>
    </xf>
    <xf numFmtId="0" fontId="14" fillId="2" borderId="1" xfId="0" applyFont="1" applyFill="1" applyBorder="1" applyAlignment="1">
      <alignment horizontal="center"/>
    </xf>
    <xf numFmtId="0" fontId="14"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25" fillId="12" borderId="0" xfId="0" applyFont="1" applyFill="1" applyBorder="1" applyAlignment="1" applyProtection="1">
      <alignment horizontal="left" vertical="center" wrapText="1"/>
    </xf>
    <xf numFmtId="0" fontId="25" fillId="12" borderId="12" xfId="0" applyFont="1" applyFill="1" applyBorder="1" applyAlignment="1" applyProtection="1">
      <alignment horizontal="left" vertical="center" wrapText="1"/>
    </xf>
    <xf numFmtId="0" fontId="25" fillId="12" borderId="11" xfId="0" applyFont="1" applyFill="1" applyBorder="1" applyAlignment="1" applyProtection="1">
      <alignment horizontal="left" vertical="center" wrapText="1"/>
    </xf>
    <xf numFmtId="0" fontId="25" fillId="12" borderId="8" xfId="0" applyFont="1" applyFill="1" applyBorder="1" applyAlignment="1" applyProtection="1">
      <alignment horizontal="left" vertical="center" wrapText="1"/>
    </xf>
    <xf numFmtId="0" fontId="17" fillId="2" borderId="0" xfId="0" applyFont="1" applyFill="1" applyAlignment="1">
      <alignment horizontal="left"/>
    </xf>
    <xf numFmtId="0" fontId="19" fillId="9"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22" fillId="11" borderId="8"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4" fillId="0" borderId="24"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5" fillId="0" borderId="12" xfId="0" applyFont="1" applyBorder="1" applyAlignment="1" applyProtection="1">
      <alignment horizontal="left" vertical="center" wrapText="1"/>
    </xf>
    <xf numFmtId="0" fontId="25" fillId="0" borderId="11"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12" xfId="0" applyFont="1" applyFill="1" applyBorder="1" applyAlignment="1" applyProtection="1">
      <alignment horizontal="left" vertical="center" wrapText="1"/>
    </xf>
    <xf numFmtId="0" fontId="25" fillId="0" borderId="11" xfId="0" applyFont="1" applyFill="1" applyBorder="1" applyAlignment="1" applyProtection="1">
      <alignment horizontal="left" vertical="center" wrapText="1"/>
    </xf>
    <xf numFmtId="0" fontId="25" fillId="0" borderId="8" xfId="0" applyFont="1" applyFill="1" applyBorder="1" applyAlignment="1" applyProtection="1">
      <alignment horizontal="left" vertical="center" wrapText="1"/>
    </xf>
    <xf numFmtId="0" fontId="30" fillId="0" borderId="33" xfId="0" applyFont="1" applyFill="1" applyBorder="1" applyAlignment="1">
      <alignment horizontal="center" vertical="center" wrapText="1"/>
    </xf>
    <xf numFmtId="0" fontId="30" fillId="0" borderId="3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0" fillId="0" borderId="33"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5" xfId="0" applyFont="1" applyFill="1" applyBorder="1" applyAlignment="1">
      <alignment horizontal="left" vertical="center" wrapText="1"/>
    </xf>
    <xf numFmtId="1" fontId="31" fillId="0" borderId="33" xfId="0" applyNumberFormat="1" applyFont="1" applyFill="1" applyBorder="1" applyAlignment="1">
      <alignment horizontal="center" vertical="center" wrapText="1"/>
    </xf>
    <xf numFmtId="1" fontId="31" fillId="0" borderId="35" xfId="0" applyNumberFormat="1"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59" fillId="2" borderId="1" xfId="0" applyFont="1" applyFill="1" applyBorder="1" applyAlignment="1" applyProtection="1">
      <alignment horizontal="center" vertical="center" wrapText="1"/>
      <protection locked="0"/>
    </xf>
    <xf numFmtId="49" fontId="59" fillId="2" borderId="1" xfId="0" applyNumberFormat="1" applyFont="1" applyFill="1" applyBorder="1" applyAlignment="1" applyProtection="1">
      <alignment horizontal="center" vertical="center" wrapText="1"/>
      <protection locked="0"/>
    </xf>
    <xf numFmtId="9" fontId="16" fillId="2" borderId="1" xfId="0" applyNumberFormat="1" applyFont="1" applyFill="1" applyBorder="1" applyAlignment="1">
      <alignment horizontal="center" vertical="center" wrapText="1"/>
    </xf>
    <xf numFmtId="9" fontId="16" fillId="2" borderId="1" xfId="3" applyFont="1" applyFill="1" applyBorder="1" applyAlignment="1" applyProtection="1">
      <alignment horizontal="center" vertical="center" wrapText="1"/>
    </xf>
  </cellXfs>
  <cellStyles count="72">
    <cellStyle name="Millares [0] 2" xfId="27" xr:uid="{93AB91B4-232B-42DB-85F0-E25412260634}"/>
    <cellStyle name="Millares [0] 2 2" xfId="60" xr:uid="{8A3865A7-6EFB-4E69-85AE-325A18D60720}"/>
    <cellStyle name="Millares [0] 3" xfId="16" xr:uid="{530D59A6-0B5B-4EE3-AEE1-5CFCE3229E52}"/>
    <cellStyle name="Millares [0] 3 2" xfId="49" xr:uid="{321C7454-2259-4539-ACDC-F6AEF1FF7F1F}"/>
    <cellStyle name="Millares 2" xfId="5" xr:uid="{00000000-0005-0000-0000-000002000000}"/>
    <cellStyle name="Millares 2 2" xfId="8" xr:uid="{00000000-0005-0000-0000-000003000000}"/>
    <cellStyle name="Millares 2 2 2" xfId="26" xr:uid="{58469C80-4784-4B6C-B65B-A7CAD24B19A2}"/>
    <cellStyle name="Millares 2 2 2 2" xfId="59" xr:uid="{9961B507-ABDF-4866-A4BC-E1E8B38BD32D}"/>
    <cellStyle name="Millares 2 2 3" xfId="15" xr:uid="{62211939-D019-4AD1-9120-0E09105B6104}"/>
    <cellStyle name="Millares 2 2 3 2" xfId="48" xr:uid="{255D3291-55F8-412E-8AF0-AF9BE1CED67B}"/>
    <cellStyle name="Millares 2 2 4" xfId="42" xr:uid="{7F864599-616C-4A4F-88EE-1777B9DAFAB5}"/>
    <cellStyle name="Millares 2 3" xfId="9" xr:uid="{00000000-0005-0000-0000-000004000000}"/>
    <cellStyle name="Millares 2 3 2" xfId="29" xr:uid="{590AF37E-7D46-4295-A856-026D75260B90}"/>
    <cellStyle name="Millares 2 3 2 2" xfId="62" xr:uid="{CE4B318A-F9FF-41AC-B9F9-7400588C1649}"/>
    <cellStyle name="Millares 2 3 3" xfId="18" xr:uid="{ACFD05C9-D53D-452A-94D9-6580124B312F}"/>
    <cellStyle name="Millares 2 3 3 2" xfId="51" xr:uid="{2FFD0263-006D-4B63-AD6A-1F92F52DD3CD}"/>
    <cellStyle name="Millares 2 3 4" xfId="43" xr:uid="{17E3B0A2-CC5F-4BF7-B525-E99620AAA577}"/>
    <cellStyle name="Millares 2 4" xfId="20" xr:uid="{48579541-27F5-4C7E-BD66-4B0C33E46664}"/>
    <cellStyle name="Millares 2 4 2" xfId="53" xr:uid="{3470DDB8-42BB-450B-A7E7-5046BB020C1F}"/>
    <cellStyle name="Millares 2 5" xfId="22" xr:uid="{63B80D15-5E3A-48D1-8298-37C211B99040}"/>
    <cellStyle name="Millares 2 5 2" xfId="55" xr:uid="{676A1DF5-E77A-4F62-BD24-554044123688}"/>
    <cellStyle name="Millares 2 6" xfId="12" xr:uid="{659EB74A-1979-4D6E-910C-306741EFFE63}"/>
    <cellStyle name="Millares 2 6 2" xfId="46" xr:uid="{B583C841-6991-4455-BA4C-75F51D14DD94}"/>
    <cellStyle name="Millares 2 7" xfId="40" xr:uid="{7F5E91F9-15D0-4CDA-B6D0-DB1017C1F1C9}"/>
    <cellStyle name="Millares 3" xfId="24" xr:uid="{C013EB6D-16D8-4A1E-8239-020A61B8EAE3}"/>
    <cellStyle name="Millares 3 2" xfId="57" xr:uid="{3C53053A-A8CD-4C00-931F-606F09554DB4}"/>
    <cellStyle name="Millares 4" xfId="33" xr:uid="{E09B9D93-7C09-44B7-997C-2A60C9194A8F}"/>
    <cellStyle name="Millares 4 2" xfId="66" xr:uid="{DFFD844E-33E7-4FED-A28C-D5E4833283E8}"/>
    <cellStyle name="Millares 5" xfId="36" xr:uid="{980CA75F-C2E0-452B-B2AC-081CF058538D}"/>
    <cellStyle name="Millares 5 2" xfId="69" xr:uid="{3C730E33-32D9-41F5-A75D-D9DFF1D79A96}"/>
    <cellStyle name="Millares 6" xfId="35" xr:uid="{D3F2B95A-8763-4A82-AE24-A342C01363B6}"/>
    <cellStyle name="Millares 6 2" xfId="68" xr:uid="{AD9F49D7-6714-4B8F-A2EC-671328313A5E}"/>
    <cellStyle name="Millares 7" xfId="34" xr:uid="{59B8EF0C-1862-4CFF-AB83-A501F7138A10}"/>
    <cellStyle name="Millares 7 2" xfId="67" xr:uid="{3C78C6FC-30FA-48D8-9258-E88961C898CE}"/>
    <cellStyle name="Moneda [0] 2" xfId="28" xr:uid="{200358B1-0BB6-40CA-909A-22891CDF48B0}"/>
    <cellStyle name="Moneda [0] 2 2" xfId="61" xr:uid="{99C23104-A44D-4F84-B330-2F9E25D28F25}"/>
    <cellStyle name="Moneda [0] 3" xfId="17" xr:uid="{84876531-B7FF-47C0-B881-6BF2455AB277}"/>
    <cellStyle name="Moneda [0] 3 2" xfId="50" xr:uid="{722EC622-C6A7-4A2B-B27B-1E761CE754AE}"/>
    <cellStyle name="Moneda 10" xfId="38" xr:uid="{AF0DA06A-2FE2-47A1-8C8A-17ED3119BD64}"/>
    <cellStyle name="Moneda 10 2" xfId="71" xr:uid="{0CBB071F-AE51-4B07-9857-BAD921A4BADF}"/>
    <cellStyle name="Moneda 11" xfId="32" xr:uid="{8947CFA9-A24F-4227-8BE3-2505D6C6446D}"/>
    <cellStyle name="Moneda 11 2" xfId="65" xr:uid="{BA669AEA-2F70-4D7D-B2A5-10D142427A7D}"/>
    <cellStyle name="Moneda 12" xfId="13" xr:uid="{B5D60613-E546-4033-9E8D-1CB6968B7E78}"/>
    <cellStyle name="Moneda 13" xfId="39" xr:uid="{45168CE8-81AA-4649-9FCC-DC6385216498}"/>
    <cellStyle name="Moneda 2" xfId="6" xr:uid="{00000000-0005-0000-0000-000007000000}"/>
    <cellStyle name="Moneda 3" xfId="7" xr:uid="{00000000-0005-0000-0000-000008000000}"/>
    <cellStyle name="Moneda 3 2" xfId="25" xr:uid="{08BBB011-DDC2-4434-A198-19E55CEEE3EA}"/>
    <cellStyle name="Moneda 3 2 2" xfId="58" xr:uid="{65FDD7D8-2C49-41E7-9614-63A931073A17}"/>
    <cellStyle name="Moneda 3 3" xfId="14" xr:uid="{2F75A4A5-3C28-456F-9590-DFDAFA8CD2D7}"/>
    <cellStyle name="Moneda 3 3 2" xfId="47" xr:uid="{80C2F607-F622-4C74-91C6-BDE751832BD9}"/>
    <cellStyle name="Moneda 3 4" xfId="41" xr:uid="{F8F8CCD7-7F3F-4F28-881A-56ACC16FEE04}"/>
    <cellStyle name="Moneda 4" xfId="10" xr:uid="{00000000-0005-0000-0000-000009000000}"/>
    <cellStyle name="Moneda 4 2" xfId="30" xr:uid="{7DF6E789-93AE-4412-A8DA-49495E4E7F58}"/>
    <cellStyle name="Moneda 4 2 2" xfId="63" xr:uid="{62AABC72-30D4-41DA-A432-78CCE998562D}"/>
    <cellStyle name="Moneda 4 3" xfId="19" xr:uid="{B4B12B7D-D822-495D-86CC-C1D171ADCF0A}"/>
    <cellStyle name="Moneda 4 3 2" xfId="52" xr:uid="{B6C47D84-6E99-40A7-9312-DF0ACF9D0987}"/>
    <cellStyle name="Moneda 4 4" xfId="44" xr:uid="{5E6396F5-B591-47B2-B989-5E2F6C4DEDE7}"/>
    <cellStyle name="Moneda 5" xfId="21" xr:uid="{AF5278AB-4873-4734-AF1F-4C76D7525D1E}"/>
    <cellStyle name="Moneda 5 2" xfId="54" xr:uid="{890B3216-A731-4A31-87F2-B99B146B4022}"/>
    <cellStyle name="Moneda 6" xfId="23" xr:uid="{A7F33905-1678-4DD8-880D-86EB545112AE}"/>
    <cellStyle name="Moneda 6 2" xfId="56" xr:uid="{7713BC37-FBA6-4276-BE7B-6D1E233DED6F}"/>
    <cellStyle name="Moneda 7" xfId="11" xr:uid="{CB5A11A3-5CD9-4921-A26A-476EB3F97F61}"/>
    <cellStyle name="Moneda 7 2" xfId="45" xr:uid="{2D7303B3-66EA-4BE8-AA16-E6204970BCE9}"/>
    <cellStyle name="Moneda 8" xfId="31" xr:uid="{7422A4E8-B483-480F-9D4F-5368697EE75C}"/>
    <cellStyle name="Moneda 8 2" xfId="64" xr:uid="{B5CAF54B-7A7A-4878-91F2-865668F868D8}"/>
    <cellStyle name="Moneda 9" xfId="37" xr:uid="{FA22C3D4-3C01-41C9-A118-3047CAFDA68D}"/>
    <cellStyle name="Moneda 9 2" xfId="70" xr:uid="{7C2EFB48-A962-45D9-8BDB-A914AB7D8E56}"/>
    <cellStyle name="Normal" xfId="0" builtinId="0"/>
    <cellStyle name="Normal 2" xfId="1" xr:uid="{00000000-0005-0000-0000-00000B000000}"/>
    <cellStyle name="Normal 2 2" xfId="4" xr:uid="{00000000-0005-0000-0000-00000C000000}"/>
    <cellStyle name="Normal 3" xfId="2" xr:uid="{00000000-0005-0000-0000-00000D000000}"/>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800100</xdr:colOff>
          <xdr:row>0</xdr:row>
          <xdr:rowOff>0</xdr:rowOff>
        </xdr:from>
        <xdr:to>
          <xdr:col>2</xdr:col>
          <xdr:colOff>2171700</xdr:colOff>
          <xdr:row>5</xdr:row>
          <xdr:rowOff>76200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1343026</xdr:colOff>
      <xdr:row>0</xdr:row>
      <xdr:rowOff>104775</xdr:rowOff>
    </xdr:from>
    <xdr:to>
      <xdr:col>6</xdr:col>
      <xdr:colOff>1485900</xdr:colOff>
      <xdr:row>3</xdr:row>
      <xdr:rowOff>124719</xdr:rowOff>
    </xdr:to>
    <xdr:pic>
      <xdr:nvPicPr>
        <xdr:cNvPr id="4" name="1 Imagen">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6" y="104775"/>
          <a:ext cx="2219324" cy="705744"/>
        </a:xfrm>
        <a:prstGeom prst="rect">
          <a:avLst/>
        </a:prstGeom>
      </xdr:spPr>
    </xdr:pic>
    <xdr:clientData/>
  </xdr:twoCellAnchor>
  <xdr:twoCellAnchor editAs="oneCell">
    <xdr:from>
      <xdr:col>0</xdr:col>
      <xdr:colOff>19050</xdr:colOff>
      <xdr:row>0</xdr:row>
      <xdr:rowOff>0</xdr:rowOff>
    </xdr:from>
    <xdr:to>
      <xdr:col>1</xdr:col>
      <xdr:colOff>981076</xdr:colOff>
      <xdr:row>3</xdr:row>
      <xdr:rowOff>180975</xdr:rowOff>
    </xdr:to>
    <xdr:pic>
      <xdr:nvPicPr>
        <xdr:cNvPr id="5" name="2 Imagen" descr="https://ids.gov.co/web/images/sampledata/overlay/logo.jpg">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724026"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687917</xdr:colOff>
      <xdr:row>33</xdr:row>
      <xdr:rowOff>105836</xdr:rowOff>
    </xdr:from>
    <xdr:to>
      <xdr:col>7</xdr:col>
      <xdr:colOff>5292</xdr:colOff>
      <xdr:row>35</xdr:row>
      <xdr:rowOff>138796</xdr:rowOff>
    </xdr:to>
    <xdr:pic>
      <xdr:nvPicPr>
        <xdr:cNvPr id="6" name="1 Imagen" descr="https://ids.gov.co/web/images/sampledata/overlay/logo.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9642" y="105836"/>
          <a:ext cx="1031875" cy="41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423334</xdr:colOff>
      <xdr:row>33</xdr:row>
      <xdr:rowOff>52916</xdr:rowOff>
    </xdr:from>
    <xdr:to>
      <xdr:col>15</xdr:col>
      <xdr:colOff>165894</xdr:colOff>
      <xdr:row>35</xdr:row>
      <xdr:rowOff>146443</xdr:rowOff>
    </xdr:to>
    <xdr:pic>
      <xdr:nvPicPr>
        <xdr:cNvPr id="7" name="2 Imagen">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38709" y="52916"/>
          <a:ext cx="2028560" cy="474527"/>
        </a:xfrm>
        <a:prstGeom prst="rect">
          <a:avLst/>
        </a:prstGeom>
      </xdr:spPr>
    </xdr:pic>
    <xdr:clientData/>
  </xdr:twoCellAnchor>
  <xdr:twoCellAnchor editAs="oneCell">
    <xdr:from>
      <xdr:col>5</xdr:col>
      <xdr:colOff>1343026</xdr:colOff>
      <xdr:row>53</xdr:row>
      <xdr:rowOff>95250</xdr:rowOff>
    </xdr:from>
    <xdr:to>
      <xdr:col>6</xdr:col>
      <xdr:colOff>1123950</xdr:colOff>
      <xdr:row>56</xdr:row>
      <xdr:rowOff>5156</xdr:rowOff>
    </xdr:to>
    <xdr:pic>
      <xdr:nvPicPr>
        <xdr:cNvPr id="8" name="1 Imagen">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39376" y="95250"/>
          <a:ext cx="1857374" cy="481406"/>
        </a:xfrm>
        <a:prstGeom prst="rect">
          <a:avLst/>
        </a:prstGeom>
      </xdr:spPr>
    </xdr:pic>
    <xdr:clientData/>
  </xdr:twoCellAnchor>
  <xdr:twoCellAnchor editAs="oneCell">
    <xdr:from>
      <xdr:col>1</xdr:col>
      <xdr:colOff>76200</xdr:colOff>
      <xdr:row>53</xdr:row>
      <xdr:rowOff>0</xdr:rowOff>
    </xdr:from>
    <xdr:to>
      <xdr:col>2</xdr:col>
      <xdr:colOff>304801</xdr:colOff>
      <xdr:row>56</xdr:row>
      <xdr:rowOff>47625</xdr:rowOff>
    </xdr:to>
    <xdr:pic>
      <xdr:nvPicPr>
        <xdr:cNvPr id="9" name="2 Imagen" descr="https://ids.gov.co/web/images/sampledata/overlay/logo.jpg">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1266826</xdr:colOff>
      <xdr:row>68</xdr:row>
      <xdr:rowOff>95250</xdr:rowOff>
    </xdr:from>
    <xdr:to>
      <xdr:col>8</xdr:col>
      <xdr:colOff>609600</xdr:colOff>
      <xdr:row>71</xdr:row>
      <xdr:rowOff>5156</xdr:rowOff>
    </xdr:to>
    <xdr:pic>
      <xdr:nvPicPr>
        <xdr:cNvPr id="10" name="1 Imagen">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82326" y="95250"/>
          <a:ext cx="1857374" cy="481406"/>
        </a:xfrm>
        <a:prstGeom prst="rect">
          <a:avLst/>
        </a:prstGeom>
      </xdr:spPr>
    </xdr:pic>
    <xdr:clientData/>
  </xdr:twoCellAnchor>
  <xdr:twoCellAnchor editAs="oneCell">
    <xdr:from>
      <xdr:col>2</xdr:col>
      <xdr:colOff>0</xdr:colOff>
      <xdr:row>68</xdr:row>
      <xdr:rowOff>0</xdr:rowOff>
    </xdr:from>
    <xdr:to>
      <xdr:col>3</xdr:col>
      <xdr:colOff>123826</xdr:colOff>
      <xdr:row>71</xdr:row>
      <xdr:rowOff>47625</xdr:rowOff>
    </xdr:to>
    <xdr:pic>
      <xdr:nvPicPr>
        <xdr:cNvPr id="11" name="2 Imagen" descr="https://ids.gov.co/web/images/sampledata/overlay/logo.jpg">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783431</xdr:colOff>
      <xdr:row>83</xdr:row>
      <xdr:rowOff>240507</xdr:rowOff>
    </xdr:from>
    <xdr:to>
      <xdr:col>10</xdr:col>
      <xdr:colOff>321469</xdr:colOff>
      <xdr:row>86</xdr:row>
      <xdr:rowOff>98026</xdr:rowOff>
    </xdr:to>
    <xdr:pic>
      <xdr:nvPicPr>
        <xdr:cNvPr id="12" name="1 Imagen">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56056" y="240507"/>
          <a:ext cx="1843088" cy="476644"/>
        </a:xfrm>
        <a:prstGeom prst="rect">
          <a:avLst/>
        </a:prstGeom>
      </xdr:spPr>
    </xdr:pic>
    <xdr:clientData/>
  </xdr:twoCellAnchor>
  <xdr:twoCellAnchor editAs="oneCell">
    <xdr:from>
      <xdr:col>2</xdr:col>
      <xdr:colOff>557213</xdr:colOff>
      <xdr:row>83</xdr:row>
      <xdr:rowOff>190500</xdr:rowOff>
    </xdr:from>
    <xdr:to>
      <xdr:col>3</xdr:col>
      <xdr:colOff>328612</xdr:colOff>
      <xdr:row>87</xdr:row>
      <xdr:rowOff>114299</xdr:rowOff>
    </xdr:to>
    <xdr:pic>
      <xdr:nvPicPr>
        <xdr:cNvPr id="13" name="2 Imagen" descr="https://ids.gov.co/web/images/sampledata/overlay/logo.jpg">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8" y="190500"/>
          <a:ext cx="1371599"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0"/>
  <sheetViews>
    <sheetView tabSelected="1" topLeftCell="A4" zoomScale="55" zoomScaleNormal="55" zoomScalePageLayoutView="119" workbookViewId="0">
      <pane xSplit="7" ySplit="6" topLeftCell="H10" activePane="bottomRight" state="frozen"/>
      <selection activeCell="A4" sqref="A4"/>
      <selection pane="topRight" activeCell="H4" sqref="H4"/>
      <selection pane="bottomLeft" activeCell="A10" sqref="A10"/>
      <selection pane="bottomRight" activeCell="B100" sqref="B100:B120"/>
    </sheetView>
  </sheetViews>
  <sheetFormatPr baseColWidth="10" defaultColWidth="10.88671875" defaultRowHeight="14.4" x14ac:dyDescent="0.3"/>
  <cols>
    <col min="1" max="1" width="26" style="136" customWidth="1"/>
    <col min="2" max="2" width="29.6640625" style="1" customWidth="1"/>
    <col min="3" max="3" width="33.109375" style="1" customWidth="1"/>
    <col min="4" max="4" width="47.33203125" style="1" customWidth="1"/>
    <col min="5" max="5" width="23.44140625" style="1" customWidth="1"/>
    <col min="6" max="6" width="39.44140625" style="1" customWidth="1"/>
    <col min="7" max="7" width="27.5546875" style="1" customWidth="1"/>
    <col min="8" max="8" width="20.6640625" style="1" customWidth="1"/>
    <col min="9" max="9" width="44.44140625" style="4" customWidth="1"/>
    <col min="10" max="10" width="19.109375" style="5" customWidth="1"/>
    <col min="11" max="11" width="54.6640625" style="1" customWidth="1"/>
    <col min="12" max="12" width="19.44140625" style="5" customWidth="1"/>
    <col min="13" max="13" width="16.109375" style="66" customWidth="1"/>
    <col min="14" max="14" width="17.88671875" style="4" customWidth="1"/>
    <col min="15" max="15" width="19.109375" style="5" customWidth="1"/>
    <col min="16" max="16" width="25.88671875" style="1" customWidth="1"/>
    <col min="17" max="17" width="19.44140625" style="5" customWidth="1"/>
    <col min="18" max="18" width="16.109375" style="1" customWidth="1"/>
    <col min="19" max="19" width="18.109375" style="4" customWidth="1"/>
    <col min="20" max="20" width="19.109375" style="5" customWidth="1"/>
    <col min="21" max="21" width="23.88671875" style="1" customWidth="1"/>
    <col min="22" max="22" width="19.44140625" style="5" customWidth="1"/>
    <col min="23" max="23" width="16.109375" style="1" customWidth="1"/>
    <col min="24" max="24" width="19.88671875" style="4" customWidth="1"/>
    <col min="25" max="25" width="19.109375" style="5" customWidth="1"/>
    <col min="26" max="26" width="24.109375" style="1" customWidth="1"/>
    <col min="27" max="27" width="19.44140625" style="5" customWidth="1"/>
    <col min="28" max="16384" width="10.88671875" style="1"/>
  </cols>
  <sheetData>
    <row r="1" spans="1:33" s="6" customFormat="1" ht="15" customHeight="1" x14ac:dyDescent="0.3">
      <c r="A1" s="490"/>
      <c r="B1" s="490"/>
      <c r="C1" s="490"/>
      <c r="D1" s="490"/>
      <c r="E1" s="552" t="s">
        <v>6</v>
      </c>
      <c r="F1" s="553"/>
      <c r="G1" s="553"/>
      <c r="H1" s="553"/>
      <c r="I1" s="553"/>
      <c r="J1" s="553"/>
      <c r="K1" s="553"/>
      <c r="L1" s="553"/>
      <c r="M1" s="553"/>
      <c r="N1" s="553"/>
      <c r="O1" s="553"/>
      <c r="P1" s="553"/>
      <c r="Q1" s="553"/>
      <c r="R1" s="553"/>
      <c r="S1" s="553"/>
      <c r="T1" s="553"/>
      <c r="U1" s="553"/>
      <c r="V1" s="553"/>
      <c r="W1" s="553"/>
      <c r="X1" s="553"/>
      <c r="Y1" s="554"/>
      <c r="Z1" s="531" t="s">
        <v>7</v>
      </c>
      <c r="AA1" s="532"/>
    </row>
    <row r="2" spans="1:33" s="6" customFormat="1" ht="15" customHeight="1" x14ac:dyDescent="0.3">
      <c r="A2" s="490"/>
      <c r="B2" s="490"/>
      <c r="C2" s="490"/>
      <c r="D2" s="490"/>
      <c r="E2" s="567" t="s">
        <v>22</v>
      </c>
      <c r="F2" s="568"/>
      <c r="G2" s="568"/>
      <c r="H2" s="568"/>
      <c r="I2" s="568"/>
      <c r="J2" s="568"/>
      <c r="K2" s="568"/>
      <c r="L2" s="568"/>
      <c r="M2" s="568"/>
      <c r="N2" s="568"/>
      <c r="O2" s="568"/>
      <c r="P2" s="568"/>
      <c r="Q2" s="568"/>
      <c r="R2" s="568"/>
      <c r="S2" s="568"/>
      <c r="T2" s="568"/>
      <c r="U2" s="568"/>
      <c r="V2" s="568"/>
      <c r="W2" s="568"/>
      <c r="X2" s="568"/>
      <c r="Y2" s="568"/>
      <c r="Z2" s="539" t="s">
        <v>8</v>
      </c>
      <c r="AA2" s="540"/>
    </row>
    <row r="3" spans="1:33" s="6" customFormat="1" x14ac:dyDescent="0.3">
      <c r="A3" s="490"/>
      <c r="B3" s="490"/>
      <c r="C3" s="490"/>
      <c r="D3" s="490"/>
      <c r="E3" s="569"/>
      <c r="F3" s="570"/>
      <c r="G3" s="570"/>
      <c r="H3" s="570"/>
      <c r="I3" s="570"/>
      <c r="J3" s="570"/>
      <c r="K3" s="570"/>
      <c r="L3" s="570"/>
      <c r="M3" s="570"/>
      <c r="N3" s="570"/>
      <c r="O3" s="570"/>
      <c r="P3" s="570"/>
      <c r="Q3" s="570"/>
      <c r="R3" s="570"/>
      <c r="S3" s="570"/>
      <c r="T3" s="570"/>
      <c r="U3" s="570"/>
      <c r="V3" s="570"/>
      <c r="W3" s="570"/>
      <c r="X3" s="570"/>
      <c r="Y3" s="570"/>
      <c r="Z3" s="541"/>
      <c r="AA3" s="542"/>
    </row>
    <row r="4" spans="1:33" s="6" customFormat="1" x14ac:dyDescent="0.3">
      <c r="A4" s="490"/>
      <c r="B4" s="490"/>
      <c r="C4" s="490"/>
      <c r="D4" s="490"/>
      <c r="E4" s="569"/>
      <c r="F4" s="570"/>
      <c r="G4" s="570"/>
      <c r="H4" s="570"/>
      <c r="I4" s="570"/>
      <c r="J4" s="570"/>
      <c r="K4" s="570"/>
      <c r="L4" s="570"/>
      <c r="M4" s="570"/>
      <c r="N4" s="570"/>
      <c r="O4" s="570"/>
      <c r="P4" s="570"/>
      <c r="Q4" s="570"/>
      <c r="R4" s="570"/>
      <c r="S4" s="570"/>
      <c r="T4" s="570"/>
      <c r="U4" s="570"/>
      <c r="V4" s="570"/>
      <c r="W4" s="570"/>
      <c r="X4" s="570"/>
      <c r="Y4" s="570"/>
      <c r="Z4" s="543" t="s">
        <v>5</v>
      </c>
      <c r="AA4" s="544"/>
    </row>
    <row r="5" spans="1:33" s="6" customFormat="1" x14ac:dyDescent="0.3">
      <c r="A5" s="490"/>
      <c r="B5" s="490"/>
      <c r="C5" s="490"/>
      <c r="D5" s="490"/>
      <c r="E5" s="569"/>
      <c r="F5" s="570"/>
      <c r="G5" s="570"/>
      <c r="H5" s="570"/>
      <c r="I5" s="570"/>
      <c r="J5" s="570"/>
      <c r="K5" s="570"/>
      <c r="L5" s="570"/>
      <c r="M5" s="570"/>
      <c r="N5" s="570"/>
      <c r="O5" s="570"/>
      <c r="P5" s="570"/>
      <c r="Q5" s="570"/>
      <c r="R5" s="570"/>
      <c r="S5" s="570"/>
      <c r="T5" s="570"/>
      <c r="U5" s="570"/>
      <c r="V5" s="570"/>
      <c r="W5" s="570"/>
      <c r="X5" s="570"/>
      <c r="Y5" s="570"/>
      <c r="Z5" s="565" t="s">
        <v>36</v>
      </c>
      <c r="AA5" s="565"/>
    </row>
    <row r="6" spans="1:33" s="2" customFormat="1" ht="54" customHeight="1" thickBot="1" x14ac:dyDescent="0.35">
      <c r="A6" s="491" t="s">
        <v>753</v>
      </c>
      <c r="B6" s="491"/>
      <c r="C6" s="491"/>
      <c r="D6" s="491"/>
      <c r="E6" s="571"/>
      <c r="F6" s="572"/>
      <c r="G6" s="572"/>
      <c r="H6" s="572"/>
      <c r="I6" s="572"/>
      <c r="J6" s="572"/>
      <c r="K6" s="572"/>
      <c r="L6" s="572"/>
      <c r="M6" s="572"/>
      <c r="N6" s="572"/>
      <c r="O6" s="572"/>
      <c r="P6" s="572"/>
      <c r="Q6" s="572"/>
      <c r="R6" s="572"/>
      <c r="S6" s="572"/>
      <c r="T6" s="572"/>
      <c r="U6" s="572"/>
      <c r="V6" s="572"/>
      <c r="W6" s="572"/>
      <c r="X6" s="572"/>
      <c r="Y6" s="572"/>
      <c r="Z6" s="566"/>
      <c r="AA6" s="566"/>
    </row>
    <row r="7" spans="1:33" s="6" customFormat="1" ht="15.75" customHeight="1" thickBot="1" x14ac:dyDescent="0.35">
      <c r="A7" s="487" t="s">
        <v>752</v>
      </c>
      <c r="B7" s="487" t="s">
        <v>17</v>
      </c>
      <c r="C7" s="487" t="s">
        <v>2</v>
      </c>
      <c r="D7" s="487" t="s">
        <v>3</v>
      </c>
      <c r="E7" s="488" t="s">
        <v>4</v>
      </c>
      <c r="F7" s="555" t="s">
        <v>0</v>
      </c>
      <c r="G7" s="556"/>
      <c r="H7" s="577" t="s">
        <v>35</v>
      </c>
      <c r="I7" s="578"/>
      <c r="J7" s="578"/>
      <c r="K7" s="578"/>
      <c r="L7" s="579"/>
      <c r="M7" s="562" t="s">
        <v>34</v>
      </c>
      <c r="N7" s="563"/>
      <c r="O7" s="563"/>
      <c r="P7" s="563"/>
      <c r="Q7" s="564"/>
      <c r="R7" s="549" t="s">
        <v>33</v>
      </c>
      <c r="S7" s="550"/>
      <c r="T7" s="550"/>
      <c r="U7" s="550"/>
      <c r="V7" s="551"/>
      <c r="W7" s="536" t="s">
        <v>32</v>
      </c>
      <c r="X7" s="537"/>
      <c r="Y7" s="537"/>
      <c r="Z7" s="537"/>
      <c r="AA7" s="538"/>
      <c r="AB7" s="24"/>
      <c r="AC7" s="24"/>
      <c r="AD7" s="24"/>
      <c r="AE7" s="24"/>
      <c r="AF7" s="24"/>
      <c r="AG7" s="24"/>
    </row>
    <row r="8" spans="1:33" s="6" customFormat="1" ht="15.75" customHeight="1" thickBot="1" x14ac:dyDescent="0.35">
      <c r="A8" s="488"/>
      <c r="B8" s="488"/>
      <c r="C8" s="488"/>
      <c r="D8" s="488"/>
      <c r="E8" s="488"/>
      <c r="F8" s="557"/>
      <c r="G8" s="558"/>
      <c r="H8" s="529" t="s">
        <v>19</v>
      </c>
      <c r="I8" s="530"/>
      <c r="J8" s="530"/>
      <c r="K8" s="530" t="s">
        <v>1</v>
      </c>
      <c r="L8" s="527" t="s">
        <v>20</v>
      </c>
      <c r="M8" s="560" t="s">
        <v>19</v>
      </c>
      <c r="N8" s="561"/>
      <c r="O8" s="561"/>
      <c r="P8" s="581" t="s">
        <v>1</v>
      </c>
      <c r="Q8" s="583" t="s">
        <v>27</v>
      </c>
      <c r="R8" s="525" t="s">
        <v>19</v>
      </c>
      <c r="S8" s="526"/>
      <c r="T8" s="526"/>
      <c r="U8" s="526" t="s">
        <v>1</v>
      </c>
      <c r="V8" s="534" t="s">
        <v>24</v>
      </c>
      <c r="W8" s="559" t="s">
        <v>19</v>
      </c>
      <c r="X8" s="545"/>
      <c r="Y8" s="545"/>
      <c r="Z8" s="545" t="s">
        <v>1</v>
      </c>
      <c r="AA8" s="547" t="s">
        <v>23</v>
      </c>
      <c r="AB8" s="24"/>
      <c r="AC8" s="24"/>
      <c r="AD8" s="24"/>
      <c r="AE8" s="24"/>
      <c r="AF8" s="24"/>
      <c r="AG8" s="24"/>
    </row>
    <row r="9" spans="1:33" s="6" customFormat="1" ht="89.25" customHeight="1" x14ac:dyDescent="0.3">
      <c r="A9" s="489"/>
      <c r="B9" s="489"/>
      <c r="C9" s="489"/>
      <c r="D9" s="489"/>
      <c r="E9" s="489"/>
      <c r="F9" s="22" t="s">
        <v>18</v>
      </c>
      <c r="G9" s="23" t="s">
        <v>21</v>
      </c>
      <c r="H9" s="10" t="s">
        <v>30</v>
      </c>
      <c r="I9" s="11" t="s">
        <v>31</v>
      </c>
      <c r="J9" s="12" t="s">
        <v>29</v>
      </c>
      <c r="K9" s="580"/>
      <c r="L9" s="528"/>
      <c r="M9" s="13" t="s">
        <v>30</v>
      </c>
      <c r="N9" s="14" t="s">
        <v>31</v>
      </c>
      <c r="O9" s="15" t="s">
        <v>28</v>
      </c>
      <c r="P9" s="582"/>
      <c r="Q9" s="584"/>
      <c r="R9" s="16" t="s">
        <v>30</v>
      </c>
      <c r="S9" s="17" t="s">
        <v>31</v>
      </c>
      <c r="T9" s="18" t="s">
        <v>26</v>
      </c>
      <c r="U9" s="533"/>
      <c r="V9" s="535"/>
      <c r="W9" s="19" t="s">
        <v>30</v>
      </c>
      <c r="X9" s="20" t="s">
        <v>31</v>
      </c>
      <c r="Y9" s="21" t="s">
        <v>25</v>
      </c>
      <c r="Z9" s="546"/>
      <c r="AA9" s="548"/>
      <c r="AB9" s="24"/>
      <c r="AC9" s="24"/>
      <c r="AD9" s="24"/>
      <c r="AE9" s="24"/>
      <c r="AF9" s="24"/>
      <c r="AG9" s="24"/>
    </row>
    <row r="10" spans="1:33" ht="71.25" customHeight="1" x14ac:dyDescent="0.3">
      <c r="A10" s="492" t="s">
        <v>754</v>
      </c>
      <c r="B10" s="287" t="s">
        <v>41</v>
      </c>
      <c r="C10" s="493" t="s">
        <v>363</v>
      </c>
      <c r="D10" s="112" t="s">
        <v>749</v>
      </c>
      <c r="E10" s="137" t="s">
        <v>364</v>
      </c>
      <c r="F10" s="137" t="s">
        <v>367</v>
      </c>
      <c r="G10" s="118">
        <v>1</v>
      </c>
      <c r="H10" s="105">
        <v>1</v>
      </c>
      <c r="I10" s="110">
        <v>1</v>
      </c>
      <c r="J10" s="111">
        <f>IFERROR((H10/I10),0)</f>
        <v>1</v>
      </c>
      <c r="K10" s="109"/>
      <c r="L10" s="106">
        <f>IFERROR(IF(G10="Según demanda",H10/I10,H10/G10),0)</f>
        <v>1</v>
      </c>
      <c r="M10" s="71">
        <v>0</v>
      </c>
      <c r="N10" s="7">
        <v>0</v>
      </c>
      <c r="O10" s="27">
        <f>IFERROR((M10/N10),0)</f>
        <v>0</v>
      </c>
      <c r="P10" s="3" t="s">
        <v>955</v>
      </c>
      <c r="Q10" s="70">
        <f>IFERROR(IF(G10="Según demanda",(M10+H10)/(I10+N10),(M10+H10)/G10),0)</f>
        <v>1</v>
      </c>
      <c r="R10" s="7">
        <v>0</v>
      </c>
      <c r="S10" s="7">
        <v>0</v>
      </c>
      <c r="T10" s="27">
        <f>IFERROR((R10/S10),0)</f>
        <v>0</v>
      </c>
      <c r="U10" s="155" t="s">
        <v>955</v>
      </c>
      <c r="V10" s="26">
        <f>IFERROR(IF(G10="Según demanda",(R10+M10+H10)/(I10+N10+S10),(R10+M10+H10)/G10),0)</f>
        <v>1</v>
      </c>
      <c r="W10" s="7"/>
      <c r="X10" s="7"/>
      <c r="Y10" s="27">
        <f>IFERROR((W10/X10),0)</f>
        <v>0</v>
      </c>
      <c r="Z10" s="3"/>
      <c r="AA10" s="26">
        <f>IFERROR(IF(G10="Según demanda",(W10+R10+M10+H10)/(I10+N10+S10+X10),(W10+R10+M10+H10)/G10),0)</f>
        <v>1</v>
      </c>
      <c r="AB10" s="66"/>
    </row>
    <row r="11" spans="1:33" ht="45.6" customHeight="1" x14ac:dyDescent="0.3">
      <c r="A11" s="492"/>
      <c r="B11" s="287" t="s">
        <v>9</v>
      </c>
      <c r="C11" s="493"/>
      <c r="D11" s="112" t="s">
        <v>750</v>
      </c>
      <c r="E11" s="137" t="s">
        <v>365</v>
      </c>
      <c r="F11" s="137" t="s">
        <v>367</v>
      </c>
      <c r="G11" s="118">
        <v>1</v>
      </c>
      <c r="H11" s="105">
        <v>1</v>
      </c>
      <c r="I11" s="110">
        <v>1</v>
      </c>
      <c r="J11" s="111">
        <f>IFERROR((H11/I11),0)</f>
        <v>1</v>
      </c>
      <c r="K11" s="109"/>
      <c r="L11" s="106">
        <f>IFERROR(IF(G11="Según demanda",H11/I11,H11/G11),0)</f>
        <v>1</v>
      </c>
      <c r="M11" s="71">
        <v>0</v>
      </c>
      <c r="N11" s="7">
        <v>0</v>
      </c>
      <c r="O11" s="27">
        <f t="shared" ref="O11:O24" si="0">IFERROR((M11/N11),0)</f>
        <v>0</v>
      </c>
      <c r="P11" s="3" t="s">
        <v>955</v>
      </c>
      <c r="Q11" s="70">
        <f t="shared" ref="Q11:Q24" si="1">IFERROR(IF(G11="Según demanda",(M11+H11)/(I11+N11),(M11+H11)/G11),0)</f>
        <v>1</v>
      </c>
      <c r="R11" s="7">
        <v>0</v>
      </c>
      <c r="S11" s="7">
        <v>0</v>
      </c>
      <c r="T11" s="27">
        <f t="shared" ref="T11:T51" si="2">IFERROR((R11/S11),0)</f>
        <v>0</v>
      </c>
      <c r="U11" s="155" t="s">
        <v>955</v>
      </c>
      <c r="V11" s="26">
        <f t="shared" ref="V11:V51" si="3">IFERROR(IF(G11="Según demanda",(R11+M11+H11)/(I11+N11+S11),(R11+M11+H11)/G11),0)</f>
        <v>1</v>
      </c>
      <c r="W11" s="7"/>
      <c r="X11" s="7"/>
      <c r="Y11" s="27">
        <f t="shared" ref="Y11:Y24" si="4">IFERROR((W11/X11),0)</f>
        <v>0</v>
      </c>
      <c r="Z11" s="3"/>
      <c r="AA11" s="26">
        <f t="shared" ref="AA11:AA24" si="5">IFERROR(IF(G11="Según demanda",(W11+R11+M11+H11)/(I11+N11+S11+X11),(W11+R11+M11+H11)/G11),0)</f>
        <v>1</v>
      </c>
    </row>
    <row r="12" spans="1:33" ht="42.75" customHeight="1" x14ac:dyDescent="0.3">
      <c r="A12" s="492"/>
      <c r="B12" s="287" t="s">
        <v>11</v>
      </c>
      <c r="C12" s="493"/>
      <c r="D12" s="112" t="s">
        <v>751</v>
      </c>
      <c r="E12" s="137" t="s">
        <v>366</v>
      </c>
      <c r="F12" s="137" t="s">
        <v>368</v>
      </c>
      <c r="G12" s="118">
        <v>4</v>
      </c>
      <c r="H12" s="105">
        <v>1</v>
      </c>
      <c r="I12" s="25">
        <v>4</v>
      </c>
      <c r="J12" s="111">
        <f t="shared" ref="J12:J16" si="6">IFERROR((H12/I12),0)</f>
        <v>0.25</v>
      </c>
      <c r="K12" s="109"/>
      <c r="L12" s="106">
        <f t="shared" ref="L12:L51" si="7">IFERROR(IF(G12="Según demanda",H12/I12,H12/G12),0)</f>
        <v>0.25</v>
      </c>
      <c r="M12" s="71">
        <v>2</v>
      </c>
      <c r="N12" s="7">
        <v>4</v>
      </c>
      <c r="O12" s="27">
        <f t="shared" si="0"/>
        <v>0.5</v>
      </c>
      <c r="P12" s="3"/>
      <c r="Q12" s="70">
        <f t="shared" si="1"/>
        <v>0.75</v>
      </c>
      <c r="R12" s="7">
        <v>3</v>
      </c>
      <c r="S12" s="7">
        <v>4</v>
      </c>
      <c r="T12" s="27">
        <f t="shared" si="2"/>
        <v>0.75</v>
      </c>
      <c r="U12" s="3"/>
      <c r="V12" s="26">
        <f t="shared" si="3"/>
        <v>1.5</v>
      </c>
      <c r="W12" s="7"/>
      <c r="X12" s="7"/>
      <c r="Y12" s="27">
        <f t="shared" si="4"/>
        <v>0</v>
      </c>
      <c r="Z12" s="3"/>
      <c r="AA12" s="26">
        <f t="shared" si="5"/>
        <v>1.5</v>
      </c>
    </row>
    <row r="13" spans="1:33" ht="57" customHeight="1" x14ac:dyDescent="0.3">
      <c r="A13" s="492" t="s">
        <v>754</v>
      </c>
      <c r="B13" s="287" t="s">
        <v>9</v>
      </c>
      <c r="C13" s="493" t="s">
        <v>369</v>
      </c>
      <c r="D13" s="112" t="s">
        <v>370</v>
      </c>
      <c r="E13" s="137" t="s">
        <v>371</v>
      </c>
      <c r="F13" s="137" t="s">
        <v>376</v>
      </c>
      <c r="G13" s="118">
        <v>4</v>
      </c>
      <c r="H13" s="105">
        <v>1</v>
      </c>
      <c r="I13" s="25">
        <v>4</v>
      </c>
      <c r="J13" s="111">
        <f t="shared" si="6"/>
        <v>0.25</v>
      </c>
      <c r="K13" s="109"/>
      <c r="L13" s="106">
        <f t="shared" si="7"/>
        <v>0.25</v>
      </c>
      <c r="M13" s="71">
        <v>2</v>
      </c>
      <c r="N13" s="7">
        <v>4</v>
      </c>
      <c r="O13" s="27">
        <f t="shared" si="0"/>
        <v>0.5</v>
      </c>
      <c r="P13" s="3"/>
      <c r="Q13" s="70">
        <f t="shared" si="1"/>
        <v>0.75</v>
      </c>
      <c r="R13" s="7">
        <v>3</v>
      </c>
      <c r="S13" s="7">
        <v>4</v>
      </c>
      <c r="T13" s="27">
        <f t="shared" si="2"/>
        <v>0.75</v>
      </c>
      <c r="U13" s="3"/>
      <c r="V13" s="26">
        <f t="shared" si="3"/>
        <v>1.5</v>
      </c>
      <c r="W13" s="7"/>
      <c r="X13" s="7"/>
      <c r="Y13" s="27">
        <f t="shared" si="4"/>
        <v>0</v>
      </c>
      <c r="Z13" s="3"/>
      <c r="AA13" s="26">
        <f t="shared" si="5"/>
        <v>1.5</v>
      </c>
    </row>
    <row r="14" spans="1:33" ht="46.95" customHeight="1" x14ac:dyDescent="0.3">
      <c r="A14" s="492"/>
      <c r="B14" s="287" t="s">
        <v>9</v>
      </c>
      <c r="C14" s="493"/>
      <c r="D14" s="112" t="s">
        <v>372</v>
      </c>
      <c r="E14" s="137" t="s">
        <v>373</v>
      </c>
      <c r="F14" s="137" t="s">
        <v>376</v>
      </c>
      <c r="G14" s="118" t="s">
        <v>838</v>
      </c>
      <c r="H14" s="105">
        <v>1</v>
      </c>
      <c r="I14" s="25">
        <v>1</v>
      </c>
      <c r="J14" s="111">
        <f t="shared" si="6"/>
        <v>1</v>
      </c>
      <c r="K14" s="109"/>
      <c r="L14" s="106">
        <f t="shared" si="7"/>
        <v>0</v>
      </c>
      <c r="M14" s="71">
        <v>0</v>
      </c>
      <c r="N14" s="7">
        <v>0</v>
      </c>
      <c r="O14" s="27">
        <f t="shared" si="0"/>
        <v>0</v>
      </c>
      <c r="P14" s="3" t="s">
        <v>955</v>
      </c>
      <c r="Q14" s="70">
        <f t="shared" si="1"/>
        <v>0</v>
      </c>
      <c r="R14" s="7">
        <v>0</v>
      </c>
      <c r="S14" s="7">
        <v>0</v>
      </c>
      <c r="T14" s="27">
        <f>IFERROR((R14/S14),0)</f>
        <v>0</v>
      </c>
      <c r="U14" s="155" t="s">
        <v>955</v>
      </c>
      <c r="V14" s="26">
        <f t="shared" si="3"/>
        <v>0</v>
      </c>
      <c r="W14" s="7"/>
      <c r="X14" s="7"/>
      <c r="Y14" s="27">
        <f t="shared" si="4"/>
        <v>0</v>
      </c>
      <c r="Z14" s="3"/>
      <c r="AA14" s="26">
        <f>IFERROR(IF(G14="Según demanda",(W14+R14+M14+H14)/(I14+N14+S14+X14),(W14+R14+M14+H14)/G14),0)</f>
        <v>0</v>
      </c>
    </row>
    <row r="15" spans="1:33" ht="53.4" customHeight="1" x14ac:dyDescent="0.3">
      <c r="A15" s="492"/>
      <c r="B15" s="287" t="s">
        <v>41</v>
      </c>
      <c r="C15" s="493"/>
      <c r="D15" s="112" t="s">
        <v>374</v>
      </c>
      <c r="E15" s="137" t="s">
        <v>375</v>
      </c>
      <c r="F15" s="137" t="s">
        <v>367</v>
      </c>
      <c r="G15" s="118">
        <v>1</v>
      </c>
      <c r="H15" s="105">
        <v>0</v>
      </c>
      <c r="I15" s="110">
        <v>1</v>
      </c>
      <c r="J15" s="111">
        <f t="shared" si="6"/>
        <v>0</v>
      </c>
      <c r="K15" s="109"/>
      <c r="L15" s="106">
        <f t="shared" si="7"/>
        <v>0</v>
      </c>
      <c r="M15" s="71">
        <v>1</v>
      </c>
      <c r="N15" s="7">
        <v>1</v>
      </c>
      <c r="O15" s="27">
        <f t="shared" si="0"/>
        <v>1</v>
      </c>
      <c r="P15" s="3" t="s">
        <v>956</v>
      </c>
      <c r="Q15" s="70">
        <f t="shared" si="1"/>
        <v>1</v>
      </c>
      <c r="R15" s="7">
        <v>0</v>
      </c>
      <c r="S15" s="7">
        <v>0</v>
      </c>
      <c r="T15" s="27">
        <f t="shared" si="2"/>
        <v>0</v>
      </c>
      <c r="U15" s="155" t="s">
        <v>956</v>
      </c>
      <c r="V15" s="26">
        <f t="shared" si="3"/>
        <v>1</v>
      </c>
      <c r="W15" s="7"/>
      <c r="X15" s="7"/>
      <c r="Y15" s="27">
        <f t="shared" si="4"/>
        <v>0</v>
      </c>
      <c r="Z15" s="3"/>
      <c r="AA15" s="26">
        <f t="shared" si="5"/>
        <v>1</v>
      </c>
    </row>
    <row r="16" spans="1:33" ht="71.25" customHeight="1" x14ac:dyDescent="0.3">
      <c r="A16" s="492" t="s">
        <v>754</v>
      </c>
      <c r="B16" s="287" t="s">
        <v>12</v>
      </c>
      <c r="C16" s="496" t="s">
        <v>377</v>
      </c>
      <c r="D16" s="112" t="s">
        <v>378</v>
      </c>
      <c r="E16" s="137" t="s">
        <v>379</v>
      </c>
      <c r="F16" s="137" t="s">
        <v>384</v>
      </c>
      <c r="G16" s="118">
        <v>1</v>
      </c>
      <c r="H16" s="105">
        <v>0</v>
      </c>
      <c r="I16" s="110">
        <v>1</v>
      </c>
      <c r="J16" s="111">
        <f t="shared" si="6"/>
        <v>0</v>
      </c>
      <c r="K16" s="109"/>
      <c r="L16" s="106">
        <f t="shared" si="7"/>
        <v>0</v>
      </c>
      <c r="M16" s="71">
        <v>0</v>
      </c>
      <c r="N16" s="7">
        <v>0</v>
      </c>
      <c r="O16" s="27">
        <f t="shared" si="0"/>
        <v>0</v>
      </c>
      <c r="P16" s="3" t="s">
        <v>957</v>
      </c>
      <c r="Q16" s="70">
        <f t="shared" si="1"/>
        <v>0</v>
      </c>
      <c r="R16" s="7">
        <v>0</v>
      </c>
      <c r="S16" s="7">
        <v>0</v>
      </c>
      <c r="T16" s="27">
        <f t="shared" si="2"/>
        <v>0</v>
      </c>
      <c r="U16" s="155" t="s">
        <v>957</v>
      </c>
      <c r="V16" s="26">
        <f t="shared" si="3"/>
        <v>0</v>
      </c>
      <c r="W16" s="7"/>
      <c r="X16" s="7"/>
      <c r="Y16" s="27">
        <f t="shared" si="4"/>
        <v>0</v>
      </c>
      <c r="Z16" s="3"/>
      <c r="AA16" s="26">
        <f t="shared" si="5"/>
        <v>0</v>
      </c>
    </row>
    <row r="17" spans="1:27" ht="64.2" customHeight="1" x14ac:dyDescent="0.3">
      <c r="A17" s="492"/>
      <c r="B17" s="287" t="s">
        <v>13</v>
      </c>
      <c r="C17" s="496"/>
      <c r="D17" s="112" t="s">
        <v>755</v>
      </c>
      <c r="E17" s="137" t="s">
        <v>380</v>
      </c>
      <c r="F17" s="137" t="s">
        <v>367</v>
      </c>
      <c r="G17" s="118">
        <v>1</v>
      </c>
      <c r="H17" s="105">
        <v>1</v>
      </c>
      <c r="I17" s="110">
        <v>1</v>
      </c>
      <c r="J17" s="111">
        <f t="shared" ref="J17:J51" si="8">IFERROR((H17/I17),0)</f>
        <v>1</v>
      </c>
      <c r="K17" s="109"/>
      <c r="L17" s="106">
        <f t="shared" si="7"/>
        <v>1</v>
      </c>
      <c r="M17" s="71">
        <v>0</v>
      </c>
      <c r="N17" s="7">
        <v>0</v>
      </c>
      <c r="O17" s="27">
        <f t="shared" si="0"/>
        <v>0</v>
      </c>
      <c r="P17" s="3" t="s">
        <v>955</v>
      </c>
      <c r="Q17" s="70">
        <f t="shared" si="1"/>
        <v>1</v>
      </c>
      <c r="R17" s="7">
        <v>0</v>
      </c>
      <c r="S17" s="7">
        <v>0</v>
      </c>
      <c r="T17" s="27">
        <f t="shared" si="2"/>
        <v>0</v>
      </c>
      <c r="U17" s="155" t="s">
        <v>955</v>
      </c>
      <c r="V17" s="26">
        <f t="shared" si="3"/>
        <v>1</v>
      </c>
      <c r="W17" s="7"/>
      <c r="X17" s="7"/>
      <c r="Y17" s="27">
        <f t="shared" si="4"/>
        <v>0</v>
      </c>
      <c r="Z17" s="3"/>
      <c r="AA17" s="26">
        <f>IFERROR(IF(G17="Según demanda",(W17+R17+M17+H17)/(I17+N17+S17+X17),(W17+R17+M17+H17)/G17),0)</f>
        <v>1</v>
      </c>
    </row>
    <row r="18" spans="1:27" ht="41.4" customHeight="1" x14ac:dyDescent="0.3">
      <c r="A18" s="492"/>
      <c r="B18" s="287" t="s">
        <v>14</v>
      </c>
      <c r="C18" s="496"/>
      <c r="D18" s="112" t="s">
        <v>381</v>
      </c>
      <c r="E18" s="137" t="s">
        <v>382</v>
      </c>
      <c r="F18" s="137" t="s">
        <v>367</v>
      </c>
      <c r="G18" s="118">
        <v>1</v>
      </c>
      <c r="H18" s="105">
        <v>0</v>
      </c>
      <c r="I18" s="110">
        <v>1</v>
      </c>
      <c r="J18" s="111">
        <f t="shared" si="8"/>
        <v>0</v>
      </c>
      <c r="K18" s="109"/>
      <c r="L18" s="106">
        <f t="shared" si="7"/>
        <v>0</v>
      </c>
      <c r="M18" s="71">
        <v>0</v>
      </c>
      <c r="N18" s="7">
        <v>0</v>
      </c>
      <c r="O18" s="27">
        <f t="shared" si="0"/>
        <v>0</v>
      </c>
      <c r="P18" s="3" t="s">
        <v>955</v>
      </c>
      <c r="Q18" s="70">
        <f t="shared" si="1"/>
        <v>0</v>
      </c>
      <c r="R18" s="7">
        <v>0</v>
      </c>
      <c r="S18" s="7">
        <v>0</v>
      </c>
      <c r="T18" s="27">
        <f t="shared" si="2"/>
        <v>0</v>
      </c>
      <c r="U18" s="155" t="s">
        <v>955</v>
      </c>
      <c r="V18" s="26">
        <f t="shared" si="3"/>
        <v>0</v>
      </c>
      <c r="W18" s="7"/>
      <c r="X18" s="7"/>
      <c r="Y18" s="27">
        <f t="shared" si="4"/>
        <v>0</v>
      </c>
      <c r="Z18" s="3"/>
      <c r="AA18" s="26">
        <f t="shared" si="5"/>
        <v>0</v>
      </c>
    </row>
    <row r="19" spans="1:27" ht="57" customHeight="1" x14ac:dyDescent="0.3">
      <c r="A19" s="492" t="s">
        <v>754</v>
      </c>
      <c r="B19" s="287" t="s">
        <v>42</v>
      </c>
      <c r="C19" s="496"/>
      <c r="D19" s="112" t="s">
        <v>383</v>
      </c>
      <c r="E19" s="137" t="s">
        <v>379</v>
      </c>
      <c r="F19" s="137" t="s">
        <v>385</v>
      </c>
      <c r="G19" s="118">
        <v>1</v>
      </c>
      <c r="H19" s="105">
        <v>0</v>
      </c>
      <c r="I19" s="25">
        <v>1</v>
      </c>
      <c r="J19" s="111">
        <f t="shared" si="8"/>
        <v>0</v>
      </c>
      <c r="K19" s="109"/>
      <c r="L19" s="106">
        <f t="shared" si="7"/>
        <v>0</v>
      </c>
      <c r="M19" s="71">
        <v>0</v>
      </c>
      <c r="N19" s="7">
        <v>0</v>
      </c>
      <c r="O19" s="27">
        <f t="shared" si="0"/>
        <v>0</v>
      </c>
      <c r="P19" s="3" t="s">
        <v>957</v>
      </c>
      <c r="Q19" s="70">
        <f t="shared" si="1"/>
        <v>0</v>
      </c>
      <c r="R19" s="7">
        <v>0</v>
      </c>
      <c r="S19" s="7">
        <v>0</v>
      </c>
      <c r="T19" s="27">
        <f t="shared" si="2"/>
        <v>0</v>
      </c>
      <c r="U19" s="155" t="s">
        <v>957</v>
      </c>
      <c r="V19" s="26">
        <f t="shared" si="3"/>
        <v>0</v>
      </c>
      <c r="W19" s="7"/>
      <c r="X19" s="7"/>
      <c r="Y19" s="27">
        <f t="shared" si="4"/>
        <v>0</v>
      </c>
      <c r="Z19" s="3"/>
      <c r="AA19" s="26">
        <f t="shared" si="5"/>
        <v>0</v>
      </c>
    </row>
    <row r="20" spans="1:27" ht="171" customHeight="1" x14ac:dyDescent="0.3">
      <c r="A20" s="492"/>
      <c r="B20" s="287" t="s">
        <v>10</v>
      </c>
      <c r="C20" s="493" t="s">
        <v>386</v>
      </c>
      <c r="D20" s="137" t="s">
        <v>387</v>
      </c>
      <c r="E20" s="137" t="s">
        <v>388</v>
      </c>
      <c r="F20" s="137" t="s">
        <v>437</v>
      </c>
      <c r="G20" s="118" t="s">
        <v>838</v>
      </c>
      <c r="H20" s="105">
        <v>0</v>
      </c>
      <c r="I20" s="105">
        <v>0</v>
      </c>
      <c r="J20" s="111">
        <f t="shared" si="8"/>
        <v>0</v>
      </c>
      <c r="K20" s="107"/>
      <c r="L20" s="106">
        <f t="shared" si="7"/>
        <v>0</v>
      </c>
      <c r="M20" s="71"/>
      <c r="N20" s="71"/>
      <c r="O20" s="77">
        <f t="shared" si="0"/>
        <v>0</v>
      </c>
      <c r="P20" s="67"/>
      <c r="Q20" s="70">
        <f t="shared" si="1"/>
        <v>0</v>
      </c>
      <c r="R20" s="7">
        <v>4</v>
      </c>
      <c r="S20" s="7">
        <v>4</v>
      </c>
      <c r="T20" s="27">
        <f t="shared" si="2"/>
        <v>1</v>
      </c>
      <c r="U20" s="3"/>
      <c r="V20" s="26">
        <f t="shared" si="3"/>
        <v>0</v>
      </c>
      <c r="W20" s="7"/>
      <c r="X20" s="7"/>
      <c r="Y20" s="27">
        <f t="shared" si="4"/>
        <v>0</v>
      </c>
      <c r="Z20" s="67"/>
      <c r="AA20" s="26">
        <f>IFERROR(IF(G20="Según demanda",(W20+R20+M20+H20)/(I20+N20+S20+X20),(W20+R20+M20+H20)/G20),0)</f>
        <v>0</v>
      </c>
    </row>
    <row r="21" spans="1:27" ht="142.5" customHeight="1" x14ac:dyDescent="0.3">
      <c r="A21" s="492"/>
      <c r="B21" s="287" t="s">
        <v>10</v>
      </c>
      <c r="C21" s="493"/>
      <c r="D21" s="137" t="s">
        <v>389</v>
      </c>
      <c r="E21" s="137" t="s">
        <v>388</v>
      </c>
      <c r="F21" s="137" t="s">
        <v>438</v>
      </c>
      <c r="G21" s="118"/>
      <c r="H21" s="105">
        <v>1</v>
      </c>
      <c r="I21" s="105">
        <v>4</v>
      </c>
      <c r="J21" s="111">
        <f t="shared" si="8"/>
        <v>0.25</v>
      </c>
      <c r="K21" s="107"/>
      <c r="L21" s="106">
        <f t="shared" si="7"/>
        <v>0</v>
      </c>
      <c r="M21" s="71">
        <v>2</v>
      </c>
      <c r="N21" s="71">
        <v>2</v>
      </c>
      <c r="O21" s="77">
        <f t="shared" si="0"/>
        <v>1</v>
      </c>
      <c r="P21" s="67" t="s">
        <v>958</v>
      </c>
      <c r="Q21" s="70">
        <f t="shared" si="1"/>
        <v>0</v>
      </c>
      <c r="R21" s="71">
        <v>3</v>
      </c>
      <c r="S21" s="71">
        <v>4</v>
      </c>
      <c r="T21" s="77">
        <f t="shared" si="2"/>
        <v>0.75</v>
      </c>
      <c r="U21" s="67"/>
      <c r="V21" s="70">
        <f t="shared" si="3"/>
        <v>0</v>
      </c>
      <c r="W21" s="71"/>
      <c r="X21" s="71"/>
      <c r="Y21" s="77">
        <f t="shared" si="4"/>
        <v>0</v>
      </c>
      <c r="Z21" s="67"/>
      <c r="AA21" s="26">
        <f t="shared" si="5"/>
        <v>0</v>
      </c>
    </row>
    <row r="22" spans="1:27" ht="57" customHeight="1" x14ac:dyDescent="0.3">
      <c r="A22" s="492" t="s">
        <v>754</v>
      </c>
      <c r="B22" s="287" t="s">
        <v>15</v>
      </c>
      <c r="C22" s="503" t="s">
        <v>390</v>
      </c>
      <c r="D22" s="137" t="s">
        <v>756</v>
      </c>
      <c r="E22" s="137" t="s">
        <v>391</v>
      </c>
      <c r="F22" s="137" t="s">
        <v>385</v>
      </c>
      <c r="G22" s="118">
        <v>1</v>
      </c>
      <c r="H22" s="105">
        <v>1</v>
      </c>
      <c r="I22" s="25">
        <v>1</v>
      </c>
      <c r="J22" s="111">
        <f t="shared" si="8"/>
        <v>1</v>
      </c>
      <c r="K22" s="109"/>
      <c r="L22" s="106">
        <f t="shared" si="7"/>
        <v>1</v>
      </c>
      <c r="M22" s="71">
        <v>0</v>
      </c>
      <c r="N22" s="7">
        <v>0</v>
      </c>
      <c r="O22" s="27">
        <f t="shared" si="0"/>
        <v>0</v>
      </c>
      <c r="P22" s="3" t="s">
        <v>955</v>
      </c>
      <c r="Q22" s="70">
        <f t="shared" si="1"/>
        <v>1</v>
      </c>
      <c r="R22" s="7">
        <v>0</v>
      </c>
      <c r="S22" s="7">
        <v>0</v>
      </c>
      <c r="T22" s="27">
        <f t="shared" si="2"/>
        <v>0</v>
      </c>
      <c r="U22" s="155" t="s">
        <v>955</v>
      </c>
      <c r="V22" s="26">
        <f t="shared" si="3"/>
        <v>1</v>
      </c>
      <c r="W22" s="7"/>
      <c r="X22" s="7"/>
      <c r="Y22" s="27">
        <f t="shared" si="4"/>
        <v>0</v>
      </c>
      <c r="Z22" s="3"/>
      <c r="AA22" s="26">
        <f>IFERROR(IF(G22="Según demanda",(W22+R22+M22+H22)/(I22+N22+S22+X22),(W22+R22+M22+H22)/G22),0)</f>
        <v>1</v>
      </c>
    </row>
    <row r="23" spans="1:27" ht="57" customHeight="1" x14ac:dyDescent="0.3">
      <c r="A23" s="492"/>
      <c r="B23" s="287" t="s">
        <v>43</v>
      </c>
      <c r="C23" s="505"/>
      <c r="D23" s="137" t="s">
        <v>392</v>
      </c>
      <c r="E23" s="137" t="s">
        <v>393</v>
      </c>
      <c r="F23" s="137" t="s">
        <v>439</v>
      </c>
      <c r="G23" s="118">
        <v>1</v>
      </c>
      <c r="H23" s="105">
        <v>1</v>
      </c>
      <c r="I23" s="25">
        <v>4</v>
      </c>
      <c r="J23" s="111">
        <f t="shared" si="8"/>
        <v>0.25</v>
      </c>
      <c r="K23" s="109"/>
      <c r="L23" s="106">
        <f t="shared" si="7"/>
        <v>1</v>
      </c>
      <c r="M23" s="71">
        <v>2</v>
      </c>
      <c r="N23" s="7">
        <v>2</v>
      </c>
      <c r="O23" s="27">
        <f t="shared" si="0"/>
        <v>1</v>
      </c>
      <c r="P23" s="3"/>
      <c r="Q23" s="70">
        <f t="shared" si="1"/>
        <v>3</v>
      </c>
      <c r="R23" s="7">
        <v>3</v>
      </c>
      <c r="S23" s="7">
        <v>4</v>
      </c>
      <c r="T23" s="27">
        <f t="shared" si="2"/>
        <v>0.75</v>
      </c>
      <c r="U23" s="3"/>
      <c r="V23" s="26">
        <f t="shared" si="3"/>
        <v>6</v>
      </c>
      <c r="W23" s="7"/>
      <c r="X23" s="7"/>
      <c r="Y23" s="27">
        <f t="shared" si="4"/>
        <v>0</v>
      </c>
      <c r="Z23" s="3"/>
      <c r="AA23" s="26">
        <f t="shared" si="5"/>
        <v>6</v>
      </c>
    </row>
    <row r="24" spans="1:27" ht="57" customHeight="1" x14ac:dyDescent="0.3">
      <c r="A24" s="492"/>
      <c r="B24" s="287" t="s">
        <v>16</v>
      </c>
      <c r="C24" s="129" t="s">
        <v>394</v>
      </c>
      <c r="D24" s="129" t="s">
        <v>757</v>
      </c>
      <c r="E24" s="129" t="s">
        <v>395</v>
      </c>
      <c r="F24" s="137" t="s">
        <v>367</v>
      </c>
      <c r="G24" s="118" t="s">
        <v>838</v>
      </c>
      <c r="H24" s="105">
        <v>0</v>
      </c>
      <c r="I24" s="25">
        <v>0</v>
      </c>
      <c r="J24" s="111">
        <f t="shared" si="8"/>
        <v>0</v>
      </c>
      <c r="K24" s="109"/>
      <c r="L24" s="106">
        <f t="shared" si="7"/>
        <v>0</v>
      </c>
      <c r="M24" s="71">
        <v>0</v>
      </c>
      <c r="N24" s="7">
        <v>0</v>
      </c>
      <c r="O24" s="27">
        <f t="shared" si="0"/>
        <v>0</v>
      </c>
      <c r="P24" s="3"/>
      <c r="Q24" s="70">
        <f t="shared" si="1"/>
        <v>0</v>
      </c>
      <c r="R24" s="7">
        <v>6</v>
      </c>
      <c r="S24" s="7">
        <v>6</v>
      </c>
      <c r="T24" s="27">
        <f t="shared" si="2"/>
        <v>1</v>
      </c>
      <c r="U24" s="3"/>
      <c r="V24" s="26">
        <f t="shared" si="3"/>
        <v>0</v>
      </c>
      <c r="W24" s="7"/>
      <c r="X24" s="7"/>
      <c r="Y24" s="27">
        <f t="shared" si="4"/>
        <v>0</v>
      </c>
      <c r="Z24" s="3"/>
      <c r="AA24" s="26">
        <f t="shared" si="5"/>
        <v>0</v>
      </c>
    </row>
    <row r="25" spans="1:27" ht="57" customHeight="1" x14ac:dyDescent="0.3">
      <c r="A25" s="492" t="s">
        <v>754</v>
      </c>
      <c r="B25" s="288" t="s">
        <v>38</v>
      </c>
      <c r="C25" s="129" t="s">
        <v>396</v>
      </c>
      <c r="D25" s="129" t="s">
        <v>397</v>
      </c>
      <c r="E25" s="129" t="s">
        <v>398</v>
      </c>
      <c r="F25" s="137" t="s">
        <v>367</v>
      </c>
      <c r="G25" s="118" t="s">
        <v>838</v>
      </c>
      <c r="H25" s="105">
        <v>1</v>
      </c>
      <c r="I25" s="69">
        <v>1</v>
      </c>
      <c r="J25" s="111">
        <f t="shared" si="8"/>
        <v>1</v>
      </c>
      <c r="K25" s="8" t="s">
        <v>860</v>
      </c>
      <c r="L25" s="106">
        <f t="shared" si="7"/>
        <v>0</v>
      </c>
      <c r="M25" s="71">
        <v>0</v>
      </c>
      <c r="N25" s="7">
        <v>0</v>
      </c>
      <c r="O25" s="27">
        <f t="shared" ref="O25:O51" si="9">IFERROR((M25/N25),0)</f>
        <v>0</v>
      </c>
      <c r="P25" s="9"/>
      <c r="Q25" s="26">
        <f t="shared" ref="Q25:Q51" si="10">IFERROR(IF(G25="Según demanda",(M25+H25)/(I25+N25),(M25+H25)/G25),0)</f>
        <v>0</v>
      </c>
      <c r="R25" s="3">
        <v>2</v>
      </c>
      <c r="S25" s="7">
        <v>2</v>
      </c>
      <c r="T25" s="27">
        <f t="shared" si="2"/>
        <v>1</v>
      </c>
      <c r="U25" s="9"/>
      <c r="V25" s="26">
        <f t="shared" si="3"/>
        <v>0</v>
      </c>
      <c r="W25" s="7"/>
      <c r="X25" s="7"/>
      <c r="Y25" s="27">
        <f t="shared" ref="Y25:Y50" si="11">IFERROR((W25/X25),0)</f>
        <v>0</v>
      </c>
      <c r="Z25" s="8"/>
      <c r="AA25" s="26">
        <f t="shared" ref="AA25:AA30" si="12">IFERROR(IF(G25="Según demanda",(W25+R25+M25+H25)/(I25+N25+S25+X25),(W25+R25+M25+H25)/G25),0)</f>
        <v>0</v>
      </c>
    </row>
    <row r="26" spans="1:27" ht="142.5" customHeight="1" x14ac:dyDescent="0.3">
      <c r="A26" s="492"/>
      <c r="B26" s="288" t="s">
        <v>39</v>
      </c>
      <c r="C26" s="137" t="s">
        <v>399</v>
      </c>
      <c r="D26" s="133" t="s">
        <v>400</v>
      </c>
      <c r="E26" s="137" t="s">
        <v>401</v>
      </c>
      <c r="F26" s="137" t="s">
        <v>440</v>
      </c>
      <c r="G26" s="118">
        <v>6</v>
      </c>
      <c r="H26" s="105">
        <v>6</v>
      </c>
      <c r="I26" s="69">
        <v>6</v>
      </c>
      <c r="J26" s="111">
        <f t="shared" si="8"/>
        <v>1</v>
      </c>
      <c r="K26" s="8"/>
      <c r="L26" s="106">
        <f t="shared" si="7"/>
        <v>1</v>
      </c>
      <c r="M26" s="7">
        <v>7</v>
      </c>
      <c r="N26" s="7">
        <v>7</v>
      </c>
      <c r="O26" s="27">
        <f t="shared" si="9"/>
        <v>1</v>
      </c>
      <c r="P26" s="9" t="s">
        <v>959</v>
      </c>
      <c r="Q26" s="26">
        <f t="shared" si="10"/>
        <v>2.1666666666666665</v>
      </c>
      <c r="R26" s="3">
        <v>7</v>
      </c>
      <c r="S26" s="7">
        <v>7</v>
      </c>
      <c r="T26" s="27">
        <f t="shared" si="2"/>
        <v>1</v>
      </c>
      <c r="U26" s="9"/>
      <c r="V26" s="26">
        <f t="shared" si="3"/>
        <v>3.3333333333333335</v>
      </c>
      <c r="W26" s="7"/>
      <c r="X26" s="7"/>
      <c r="Y26" s="27">
        <f t="shared" si="11"/>
        <v>0</v>
      </c>
      <c r="Z26" s="9"/>
      <c r="AA26" s="26">
        <f t="shared" si="12"/>
        <v>3.3333333333333335</v>
      </c>
    </row>
    <row r="27" spans="1:27" ht="71.25" customHeight="1" x14ac:dyDescent="0.3">
      <c r="A27" s="492"/>
      <c r="B27" s="288" t="s">
        <v>40</v>
      </c>
      <c r="C27" s="503" t="s">
        <v>402</v>
      </c>
      <c r="D27" s="494" t="s">
        <v>403</v>
      </c>
      <c r="E27" s="115" t="s">
        <v>404</v>
      </c>
      <c r="F27" s="137" t="s">
        <v>441</v>
      </c>
      <c r="G27" s="118">
        <v>1</v>
      </c>
      <c r="H27" s="105">
        <v>6</v>
      </c>
      <c r="I27" s="69">
        <v>6</v>
      </c>
      <c r="J27" s="111">
        <f t="shared" si="8"/>
        <v>1</v>
      </c>
      <c r="K27" s="8"/>
      <c r="L27" s="106">
        <f t="shared" si="7"/>
        <v>6</v>
      </c>
      <c r="M27" s="7">
        <v>12</v>
      </c>
      <c r="N27" s="7">
        <v>12</v>
      </c>
      <c r="O27" s="27">
        <f t="shared" si="9"/>
        <v>1</v>
      </c>
      <c r="P27" s="8"/>
      <c r="Q27" s="26">
        <f t="shared" si="10"/>
        <v>18</v>
      </c>
      <c r="R27" s="3">
        <v>14</v>
      </c>
      <c r="S27" s="7">
        <v>14</v>
      </c>
      <c r="T27" s="27">
        <f t="shared" si="2"/>
        <v>1</v>
      </c>
      <c r="U27" s="8" t="s">
        <v>1125</v>
      </c>
      <c r="V27" s="26">
        <f t="shared" si="3"/>
        <v>32</v>
      </c>
      <c r="W27" s="7"/>
      <c r="X27" s="7"/>
      <c r="Y27" s="27">
        <f t="shared" si="11"/>
        <v>0</v>
      </c>
      <c r="Z27" s="8"/>
      <c r="AA27" s="26">
        <f t="shared" si="12"/>
        <v>32</v>
      </c>
    </row>
    <row r="28" spans="1:27" ht="71.25" customHeight="1" x14ac:dyDescent="0.3">
      <c r="A28" s="492" t="s">
        <v>754</v>
      </c>
      <c r="B28" s="288" t="s">
        <v>40</v>
      </c>
      <c r="C28" s="504"/>
      <c r="D28" s="495"/>
      <c r="E28" s="585" t="s">
        <v>405</v>
      </c>
      <c r="F28" s="82" t="s">
        <v>442</v>
      </c>
      <c r="G28" s="118">
        <v>1</v>
      </c>
      <c r="H28" s="105">
        <v>6</v>
      </c>
      <c r="I28" s="69">
        <v>6</v>
      </c>
      <c r="J28" s="111">
        <f t="shared" si="8"/>
        <v>1</v>
      </c>
      <c r="K28" s="8"/>
      <c r="L28" s="106">
        <f t="shared" si="7"/>
        <v>6</v>
      </c>
      <c r="M28" s="7">
        <v>12</v>
      </c>
      <c r="N28" s="81">
        <v>12</v>
      </c>
      <c r="O28" s="27">
        <f t="shared" si="9"/>
        <v>1</v>
      </c>
      <c r="P28" s="8"/>
      <c r="Q28" s="26">
        <f t="shared" si="10"/>
        <v>18</v>
      </c>
      <c r="R28" s="3">
        <v>14</v>
      </c>
      <c r="S28" s="7">
        <v>14</v>
      </c>
      <c r="T28" s="27">
        <f t="shared" si="2"/>
        <v>1</v>
      </c>
      <c r="U28" s="8"/>
      <c r="V28" s="26">
        <f t="shared" si="3"/>
        <v>32</v>
      </c>
      <c r="W28" s="7"/>
      <c r="X28" s="7"/>
      <c r="Y28" s="27">
        <f t="shared" si="11"/>
        <v>0</v>
      </c>
      <c r="Z28" s="8"/>
      <c r="AA28" s="26">
        <f t="shared" si="12"/>
        <v>32</v>
      </c>
    </row>
    <row r="29" spans="1:27" ht="54" customHeight="1" x14ac:dyDescent="0.3">
      <c r="A29" s="492"/>
      <c r="B29" s="288" t="s">
        <v>40</v>
      </c>
      <c r="C29" s="504"/>
      <c r="D29" s="115" t="s">
        <v>406</v>
      </c>
      <c r="E29" s="586"/>
      <c r="F29" s="82" t="s">
        <v>443</v>
      </c>
      <c r="G29" s="144" t="s">
        <v>859</v>
      </c>
      <c r="H29" s="105">
        <v>14</v>
      </c>
      <c r="I29" s="69">
        <v>14</v>
      </c>
      <c r="J29" s="111">
        <f t="shared" si="8"/>
        <v>1</v>
      </c>
      <c r="K29" s="8"/>
      <c r="L29" s="106">
        <f t="shared" si="7"/>
        <v>0</v>
      </c>
      <c r="M29" s="7">
        <v>12</v>
      </c>
      <c r="N29" s="7">
        <v>12</v>
      </c>
      <c r="O29" s="27">
        <f t="shared" si="9"/>
        <v>1</v>
      </c>
      <c r="P29" s="8"/>
      <c r="Q29" s="26">
        <f t="shared" si="10"/>
        <v>0</v>
      </c>
      <c r="R29" s="3">
        <v>8</v>
      </c>
      <c r="S29" s="7">
        <v>8</v>
      </c>
      <c r="T29" s="27">
        <f t="shared" si="2"/>
        <v>1</v>
      </c>
      <c r="U29" s="78" t="s">
        <v>1126</v>
      </c>
      <c r="V29" s="26">
        <f t="shared" si="3"/>
        <v>0</v>
      </c>
      <c r="W29" s="7"/>
      <c r="X29" s="7"/>
      <c r="Y29" s="27">
        <f t="shared" si="11"/>
        <v>0</v>
      </c>
      <c r="Z29" s="78"/>
      <c r="AA29" s="26">
        <f t="shared" si="12"/>
        <v>0</v>
      </c>
    </row>
    <row r="30" spans="1:27" ht="41.4" customHeight="1" x14ac:dyDescent="0.3">
      <c r="A30" s="492"/>
      <c r="B30" s="289" t="s">
        <v>40</v>
      </c>
      <c r="C30" s="504"/>
      <c r="D30" s="115" t="s">
        <v>407</v>
      </c>
      <c r="E30" s="115" t="s">
        <v>408</v>
      </c>
      <c r="F30" s="137" t="s">
        <v>367</v>
      </c>
      <c r="G30" s="79" t="s">
        <v>838</v>
      </c>
      <c r="H30" s="105">
        <v>0</v>
      </c>
      <c r="I30" s="69">
        <v>1</v>
      </c>
      <c r="J30" s="111">
        <f t="shared" si="8"/>
        <v>0</v>
      </c>
      <c r="K30" s="8"/>
      <c r="L30" s="106">
        <f t="shared" si="7"/>
        <v>0</v>
      </c>
      <c r="M30" s="7">
        <v>0</v>
      </c>
      <c r="N30" s="7">
        <v>1</v>
      </c>
      <c r="O30" s="27">
        <f t="shared" si="9"/>
        <v>0</v>
      </c>
      <c r="P30" s="9" t="s">
        <v>957</v>
      </c>
      <c r="Q30" s="26">
        <f t="shared" si="10"/>
        <v>0</v>
      </c>
      <c r="R30" s="3">
        <v>0</v>
      </c>
      <c r="S30" s="7">
        <v>1</v>
      </c>
      <c r="T30" s="27">
        <f t="shared" si="2"/>
        <v>0</v>
      </c>
      <c r="U30" s="157" t="s">
        <v>957</v>
      </c>
      <c r="V30" s="26">
        <f t="shared" si="3"/>
        <v>0</v>
      </c>
      <c r="W30" s="7"/>
      <c r="X30" s="7"/>
      <c r="Y30" s="27">
        <f t="shared" si="11"/>
        <v>0</v>
      </c>
      <c r="Z30" s="8"/>
      <c r="AA30" s="26">
        <f t="shared" si="12"/>
        <v>0</v>
      </c>
    </row>
    <row r="31" spans="1:27" ht="71.25" customHeight="1" x14ac:dyDescent="0.3">
      <c r="A31" s="492" t="s">
        <v>754</v>
      </c>
      <c r="B31" s="289" t="s">
        <v>40</v>
      </c>
      <c r="C31" s="504"/>
      <c r="D31" s="115" t="s">
        <v>409</v>
      </c>
      <c r="E31" s="115" t="s">
        <v>408</v>
      </c>
      <c r="F31" s="137" t="s">
        <v>367</v>
      </c>
      <c r="G31" s="144">
        <v>0.01</v>
      </c>
      <c r="H31" s="68">
        <v>1</v>
      </c>
      <c r="I31" s="69">
        <v>1</v>
      </c>
      <c r="J31" s="111">
        <f t="shared" si="8"/>
        <v>1</v>
      </c>
      <c r="K31" s="107"/>
      <c r="L31" s="106">
        <f t="shared" si="7"/>
        <v>100</v>
      </c>
      <c r="M31" s="68">
        <v>0</v>
      </c>
      <c r="N31" s="71">
        <v>0</v>
      </c>
      <c r="O31" s="27">
        <f t="shared" si="9"/>
        <v>0</v>
      </c>
      <c r="P31" s="78" t="s">
        <v>972</v>
      </c>
      <c r="Q31" s="70">
        <f t="shared" si="10"/>
        <v>100</v>
      </c>
      <c r="R31" s="71">
        <v>0</v>
      </c>
      <c r="S31" s="71">
        <v>1</v>
      </c>
      <c r="T31" s="27">
        <f t="shared" si="2"/>
        <v>0</v>
      </c>
      <c r="U31" s="78" t="s">
        <v>1142</v>
      </c>
      <c r="V31" s="70">
        <f t="shared" si="3"/>
        <v>100</v>
      </c>
      <c r="W31" s="71"/>
      <c r="X31" s="71"/>
      <c r="Y31" s="27">
        <f t="shared" si="11"/>
        <v>0</v>
      </c>
      <c r="Z31" s="78"/>
      <c r="AA31" s="70">
        <f>IFERROR(IF(G31="Según demanda",(W31+R31+M31+H31)/(I31+N31+S31+X31),(W31+R31+M31+H31)/G31),0)</f>
        <v>100</v>
      </c>
    </row>
    <row r="32" spans="1:27" ht="85.5" customHeight="1" x14ac:dyDescent="0.3">
      <c r="A32" s="492"/>
      <c r="B32" s="289" t="s">
        <v>40</v>
      </c>
      <c r="C32" s="504"/>
      <c r="D32" s="115" t="s">
        <v>410</v>
      </c>
      <c r="E32" s="115" t="s">
        <v>411</v>
      </c>
      <c r="F32" s="137" t="s">
        <v>367</v>
      </c>
      <c r="G32" s="140">
        <v>1</v>
      </c>
      <c r="H32" s="68">
        <v>1</v>
      </c>
      <c r="I32" s="69">
        <v>1</v>
      </c>
      <c r="J32" s="111">
        <f t="shared" si="8"/>
        <v>1</v>
      </c>
      <c r="K32" s="107"/>
      <c r="L32" s="106">
        <f t="shared" si="7"/>
        <v>1</v>
      </c>
      <c r="M32" s="68">
        <v>0</v>
      </c>
      <c r="N32" s="71">
        <v>1</v>
      </c>
      <c r="O32" s="27">
        <f t="shared" si="9"/>
        <v>0</v>
      </c>
      <c r="P32" s="78" t="s">
        <v>957</v>
      </c>
      <c r="Q32" s="70">
        <f t="shared" si="10"/>
        <v>1</v>
      </c>
      <c r="R32" s="71">
        <v>0</v>
      </c>
      <c r="S32" s="71">
        <v>1</v>
      </c>
      <c r="T32" s="27">
        <f t="shared" si="2"/>
        <v>0</v>
      </c>
      <c r="U32" s="78" t="s">
        <v>1142</v>
      </c>
      <c r="V32" s="70">
        <f t="shared" si="3"/>
        <v>1</v>
      </c>
      <c r="W32" s="71"/>
      <c r="X32" s="71"/>
      <c r="Y32" s="27">
        <f t="shared" si="11"/>
        <v>0</v>
      </c>
      <c r="Z32" s="78"/>
      <c r="AA32" s="70">
        <f>IFERROR(IF(G32="Según demanda",(W32+R32+M32+H32)/(I32+N32+S32+X32),(W32+R32+M32+H32)/G32),0)</f>
        <v>1</v>
      </c>
    </row>
    <row r="33" spans="1:27" ht="55.2" customHeight="1" x14ac:dyDescent="0.3">
      <c r="A33" s="492"/>
      <c r="B33" s="289" t="s">
        <v>40</v>
      </c>
      <c r="C33" s="504"/>
      <c r="D33" s="115" t="s">
        <v>412</v>
      </c>
      <c r="E33" s="115" t="s">
        <v>413</v>
      </c>
      <c r="F33" s="137" t="s">
        <v>367</v>
      </c>
      <c r="G33" s="79" t="s">
        <v>838</v>
      </c>
      <c r="H33" s="105"/>
      <c r="I33" s="69"/>
      <c r="J33" s="111">
        <f t="shared" si="8"/>
        <v>0</v>
      </c>
      <c r="K33" s="107"/>
      <c r="L33" s="106">
        <f t="shared" si="7"/>
        <v>0</v>
      </c>
      <c r="M33" s="105">
        <v>31</v>
      </c>
      <c r="N33" s="71">
        <v>31</v>
      </c>
      <c r="O33" s="27">
        <f t="shared" si="9"/>
        <v>1</v>
      </c>
      <c r="P33" s="78" t="s">
        <v>973</v>
      </c>
      <c r="Q33" s="70">
        <f t="shared" si="10"/>
        <v>0</v>
      </c>
      <c r="R33" s="71">
        <v>0</v>
      </c>
      <c r="S33" s="71">
        <v>0</v>
      </c>
      <c r="T33" s="27">
        <f t="shared" si="2"/>
        <v>0</v>
      </c>
      <c r="U33" s="78" t="s">
        <v>838</v>
      </c>
      <c r="V33" s="70">
        <f t="shared" si="3"/>
        <v>0</v>
      </c>
      <c r="W33" s="71"/>
      <c r="X33" s="71"/>
      <c r="Y33" s="27">
        <f t="shared" si="11"/>
        <v>0</v>
      </c>
      <c r="Z33" s="78"/>
      <c r="AA33" s="70">
        <f>IFERROR(IF(G33="Según demanda",(W33+R33+M33+H33)/(I33+N33+S33+X33),(W33+R33+M33+H33)/G33),0)</f>
        <v>0</v>
      </c>
    </row>
    <row r="34" spans="1:27" ht="82.8" x14ac:dyDescent="0.3">
      <c r="A34" s="492" t="s">
        <v>754</v>
      </c>
      <c r="B34" s="289" t="s">
        <v>40</v>
      </c>
      <c r="C34" s="504"/>
      <c r="D34" s="115" t="s">
        <v>414</v>
      </c>
      <c r="E34" s="115" t="s">
        <v>415</v>
      </c>
      <c r="F34" s="137" t="s">
        <v>444</v>
      </c>
      <c r="G34" s="79" t="s">
        <v>838</v>
      </c>
      <c r="H34" s="105"/>
      <c r="I34" s="72"/>
      <c r="J34" s="111">
        <f t="shared" si="8"/>
        <v>0</v>
      </c>
      <c r="K34" s="107"/>
      <c r="L34" s="106">
        <f t="shared" si="7"/>
        <v>0</v>
      </c>
      <c r="M34" s="68">
        <v>12</v>
      </c>
      <c r="N34" s="71">
        <v>12</v>
      </c>
      <c r="O34" s="27">
        <f t="shared" si="9"/>
        <v>1</v>
      </c>
      <c r="P34" s="78"/>
      <c r="Q34" s="70">
        <f t="shared" si="10"/>
        <v>0</v>
      </c>
      <c r="R34" s="68">
        <v>0</v>
      </c>
      <c r="S34" s="71">
        <v>0</v>
      </c>
      <c r="T34" s="27">
        <f t="shared" si="2"/>
        <v>0</v>
      </c>
      <c r="U34" s="74" t="s">
        <v>838</v>
      </c>
      <c r="V34" s="70">
        <f t="shared" si="3"/>
        <v>0</v>
      </c>
      <c r="W34" s="71"/>
      <c r="X34" s="71"/>
      <c r="Y34" s="27">
        <f t="shared" si="11"/>
        <v>0</v>
      </c>
      <c r="Z34" s="78"/>
      <c r="AA34" s="70">
        <f>IFERROR(IF(G34="Según demanda",(W34+R34+M34+H34)/(I34+N34+S34+X34),(W34+R34+M34+H34)/G34),0)</f>
        <v>0</v>
      </c>
    </row>
    <row r="35" spans="1:27" ht="71.25" customHeight="1" x14ac:dyDescent="0.3">
      <c r="A35" s="492"/>
      <c r="B35" s="289" t="s">
        <v>40</v>
      </c>
      <c r="C35" s="504"/>
      <c r="D35" s="115" t="s">
        <v>416</v>
      </c>
      <c r="E35" s="115" t="s">
        <v>417</v>
      </c>
      <c r="F35" s="137" t="s">
        <v>445</v>
      </c>
      <c r="G35" s="79" t="s">
        <v>838</v>
      </c>
      <c r="H35" s="105"/>
      <c r="I35" s="72"/>
      <c r="J35" s="111">
        <f t="shared" si="8"/>
        <v>0</v>
      </c>
      <c r="K35" s="73"/>
      <c r="L35" s="106">
        <f t="shared" si="7"/>
        <v>0</v>
      </c>
      <c r="M35" s="71"/>
      <c r="N35" s="71"/>
      <c r="O35" s="27">
        <f t="shared" si="9"/>
        <v>0</v>
      </c>
      <c r="P35" s="73"/>
      <c r="Q35" s="70">
        <f t="shared" si="10"/>
        <v>0</v>
      </c>
      <c r="R35" s="71">
        <v>0</v>
      </c>
      <c r="S35" s="71">
        <v>0</v>
      </c>
      <c r="T35" s="27">
        <f t="shared" si="2"/>
        <v>0</v>
      </c>
      <c r="U35" s="91"/>
      <c r="V35" s="70">
        <f t="shared" si="3"/>
        <v>0</v>
      </c>
      <c r="W35" s="71"/>
      <c r="X35" s="71"/>
      <c r="Y35" s="27">
        <f t="shared" si="11"/>
        <v>0</v>
      </c>
      <c r="Z35" s="73"/>
      <c r="AA35" s="70">
        <f t="shared" ref="AA35:AA40" si="13">IFERROR(IF(G35="Según demanda",(W35+R35+M35+H35)/(I35+N35+S35+X35),(W35+R35+M35+H35)/G35),0)</f>
        <v>0</v>
      </c>
    </row>
    <row r="36" spans="1:27" ht="43.2" x14ac:dyDescent="0.3">
      <c r="A36" s="492"/>
      <c r="B36" s="289" t="s">
        <v>40</v>
      </c>
      <c r="C36" s="505"/>
      <c r="D36" s="134" t="s">
        <v>418</v>
      </c>
      <c r="E36" s="134" t="s">
        <v>419</v>
      </c>
      <c r="F36" s="134" t="s">
        <v>446</v>
      </c>
      <c r="G36" s="140">
        <v>4</v>
      </c>
      <c r="H36" s="105"/>
      <c r="I36" s="69"/>
      <c r="J36" s="111">
        <f t="shared" si="8"/>
        <v>0</v>
      </c>
      <c r="K36" s="74"/>
      <c r="L36" s="106">
        <f t="shared" si="7"/>
        <v>0</v>
      </c>
      <c r="M36" s="71">
        <v>2</v>
      </c>
      <c r="N36" s="71">
        <v>4</v>
      </c>
      <c r="O36" s="27">
        <f t="shared" si="9"/>
        <v>0.5</v>
      </c>
      <c r="P36" s="87"/>
      <c r="Q36" s="70">
        <f t="shared" si="10"/>
        <v>0.5</v>
      </c>
      <c r="R36" s="71">
        <v>3</v>
      </c>
      <c r="S36" s="71">
        <v>4</v>
      </c>
      <c r="T36" s="27">
        <f t="shared" si="2"/>
        <v>0.75</v>
      </c>
      <c r="U36" s="74"/>
      <c r="V36" s="70">
        <f t="shared" si="3"/>
        <v>1.25</v>
      </c>
      <c r="W36" s="71"/>
      <c r="X36" s="71"/>
      <c r="Y36" s="27">
        <f t="shared" si="11"/>
        <v>0</v>
      </c>
      <c r="Z36" s="101"/>
      <c r="AA36" s="70">
        <f t="shared" si="13"/>
        <v>1.25</v>
      </c>
    </row>
    <row r="37" spans="1:27" ht="69" x14ac:dyDescent="0.3">
      <c r="A37" s="492" t="s">
        <v>754</v>
      </c>
      <c r="B37" s="289" t="s">
        <v>40</v>
      </c>
      <c r="C37" s="587" t="s">
        <v>420</v>
      </c>
      <c r="D37" s="113" t="s">
        <v>421</v>
      </c>
      <c r="E37" s="135" t="s">
        <v>422</v>
      </c>
      <c r="F37" s="137"/>
      <c r="G37" s="140">
        <v>0</v>
      </c>
      <c r="H37" s="75">
        <v>0</v>
      </c>
      <c r="I37" s="72"/>
      <c r="J37" s="111">
        <f t="shared" si="8"/>
        <v>0</v>
      </c>
      <c r="K37" s="107"/>
      <c r="L37" s="106">
        <f t="shared" si="7"/>
        <v>0</v>
      </c>
      <c r="M37" s="99">
        <v>0</v>
      </c>
      <c r="N37" s="75">
        <v>0</v>
      </c>
      <c r="O37" s="27">
        <f t="shared" si="9"/>
        <v>0</v>
      </c>
      <c r="P37" s="88" t="s">
        <v>974</v>
      </c>
      <c r="Q37" s="70">
        <f t="shared" si="10"/>
        <v>0</v>
      </c>
      <c r="R37" s="92">
        <v>0</v>
      </c>
      <c r="S37" s="92">
        <v>0</v>
      </c>
      <c r="T37" s="27">
        <f t="shared" si="2"/>
        <v>0</v>
      </c>
      <c r="U37" s="93" t="s">
        <v>838</v>
      </c>
      <c r="V37" s="70">
        <f t="shared" si="3"/>
        <v>0</v>
      </c>
      <c r="W37" s="100"/>
      <c r="X37" s="28"/>
      <c r="Y37" s="27">
        <f t="shared" si="11"/>
        <v>0</v>
      </c>
      <c r="Z37" s="88"/>
      <c r="AA37" s="70">
        <f t="shared" si="13"/>
        <v>0</v>
      </c>
    </row>
    <row r="38" spans="1:27" ht="82.8" x14ac:dyDescent="0.3">
      <c r="A38" s="492"/>
      <c r="B38" s="289" t="s">
        <v>40</v>
      </c>
      <c r="C38" s="587"/>
      <c r="D38" s="114" t="s">
        <v>423</v>
      </c>
      <c r="E38" s="135" t="s">
        <v>424</v>
      </c>
      <c r="F38" s="137" t="s">
        <v>367</v>
      </c>
      <c r="G38" s="140">
        <v>0</v>
      </c>
      <c r="H38" s="75">
        <v>1</v>
      </c>
      <c r="I38" s="72"/>
      <c r="J38" s="111">
        <f t="shared" si="8"/>
        <v>0</v>
      </c>
      <c r="K38" s="76"/>
      <c r="L38" s="106">
        <f t="shared" si="7"/>
        <v>0</v>
      </c>
      <c r="M38" s="99">
        <v>0</v>
      </c>
      <c r="N38" s="75">
        <v>1</v>
      </c>
      <c r="O38" s="27">
        <f t="shared" si="9"/>
        <v>0</v>
      </c>
      <c r="P38" s="88" t="s">
        <v>974</v>
      </c>
      <c r="Q38" s="70">
        <f t="shared" si="10"/>
        <v>0</v>
      </c>
      <c r="R38" s="90">
        <v>1</v>
      </c>
      <c r="S38" s="75">
        <v>1</v>
      </c>
      <c r="T38" s="94">
        <f t="shared" si="2"/>
        <v>1</v>
      </c>
      <c r="U38" s="93" t="s">
        <v>1143</v>
      </c>
      <c r="V38" s="95">
        <f t="shared" si="3"/>
        <v>0</v>
      </c>
      <c r="W38" s="80"/>
      <c r="X38" s="96"/>
      <c r="Y38" s="27">
        <f t="shared" si="11"/>
        <v>0</v>
      </c>
      <c r="Z38" s="93"/>
      <c r="AA38" s="102">
        <f t="shared" si="13"/>
        <v>0</v>
      </c>
    </row>
    <row r="39" spans="1:27" ht="42" x14ac:dyDescent="0.3">
      <c r="A39" s="492"/>
      <c r="B39" s="289" t="s">
        <v>40</v>
      </c>
      <c r="C39" s="587"/>
      <c r="D39" s="114" t="s">
        <v>425</v>
      </c>
      <c r="E39" s="135" t="s">
        <v>426</v>
      </c>
      <c r="F39" s="135" t="s">
        <v>367</v>
      </c>
      <c r="G39" s="145">
        <v>0</v>
      </c>
      <c r="H39" s="75">
        <v>1</v>
      </c>
      <c r="I39" s="72"/>
      <c r="J39" s="111">
        <f t="shared" si="8"/>
        <v>0</v>
      </c>
      <c r="K39" s="107"/>
      <c r="L39" s="106">
        <f t="shared" si="7"/>
        <v>0</v>
      </c>
      <c r="M39" s="99"/>
      <c r="N39" s="75"/>
      <c r="O39" s="27">
        <f t="shared" si="9"/>
        <v>0</v>
      </c>
      <c r="P39" s="78" t="s">
        <v>975</v>
      </c>
      <c r="Q39" s="70">
        <f t="shared" si="10"/>
        <v>0</v>
      </c>
      <c r="R39" s="80"/>
      <c r="S39" s="96"/>
      <c r="T39" s="27">
        <f t="shared" si="2"/>
        <v>0</v>
      </c>
      <c r="U39" s="76" t="s">
        <v>1144</v>
      </c>
      <c r="V39" s="70">
        <f t="shared" si="3"/>
        <v>0</v>
      </c>
      <c r="W39" s="80"/>
      <c r="X39" s="96"/>
      <c r="Y39" s="27">
        <f t="shared" si="11"/>
        <v>0</v>
      </c>
      <c r="Z39" s="103"/>
      <c r="AA39" s="70">
        <f t="shared" si="13"/>
        <v>0</v>
      </c>
    </row>
    <row r="40" spans="1:27" ht="41.4" x14ac:dyDescent="0.3">
      <c r="A40" s="492" t="s">
        <v>754</v>
      </c>
      <c r="B40" s="289" t="s">
        <v>40</v>
      </c>
      <c r="C40" s="587"/>
      <c r="D40" s="114" t="s">
        <v>427</v>
      </c>
      <c r="E40" s="306" t="s">
        <v>428</v>
      </c>
      <c r="F40" s="135" t="s">
        <v>367</v>
      </c>
      <c r="G40" s="142" t="s">
        <v>838</v>
      </c>
      <c r="H40" s="75"/>
      <c r="I40" s="72"/>
      <c r="J40" s="111">
        <f t="shared" si="8"/>
        <v>0</v>
      </c>
      <c r="K40" s="93"/>
      <c r="L40" s="106">
        <f t="shared" si="7"/>
        <v>0</v>
      </c>
      <c r="M40" s="116"/>
      <c r="N40" s="75"/>
      <c r="O40" s="27">
        <f t="shared" si="9"/>
        <v>0</v>
      </c>
      <c r="P40" s="93"/>
      <c r="Q40" s="70">
        <f t="shared" si="10"/>
        <v>0</v>
      </c>
      <c r="R40" s="90">
        <v>1779</v>
      </c>
      <c r="S40" s="75">
        <v>1779</v>
      </c>
      <c r="T40" s="27">
        <f t="shared" si="2"/>
        <v>1</v>
      </c>
      <c r="U40" s="93"/>
      <c r="V40" s="70">
        <f t="shared" si="3"/>
        <v>0</v>
      </c>
      <c r="W40" s="80"/>
      <c r="X40" s="96"/>
      <c r="Y40" s="27">
        <f t="shared" si="11"/>
        <v>0</v>
      </c>
      <c r="Z40" s="104"/>
      <c r="AA40" s="70">
        <f t="shared" si="13"/>
        <v>0</v>
      </c>
    </row>
    <row r="41" spans="1:27" ht="27.6" customHeight="1" x14ac:dyDescent="0.3">
      <c r="A41" s="492"/>
      <c r="B41" s="289" t="s">
        <v>40</v>
      </c>
      <c r="C41" s="587"/>
      <c r="D41" s="114" t="s">
        <v>429</v>
      </c>
      <c r="E41" s="306" t="s">
        <v>430</v>
      </c>
      <c r="F41" s="135" t="s">
        <v>367</v>
      </c>
      <c r="G41" s="118" t="s">
        <v>838</v>
      </c>
      <c r="H41" s="68"/>
      <c r="I41" s="69"/>
      <c r="J41" s="111">
        <f t="shared" si="8"/>
        <v>0</v>
      </c>
      <c r="K41" s="107"/>
      <c r="L41" s="106">
        <f t="shared" si="7"/>
        <v>0</v>
      </c>
      <c r="M41" s="89"/>
      <c r="N41" s="71"/>
      <c r="O41" s="27">
        <f t="shared" si="9"/>
        <v>0</v>
      </c>
      <c r="P41" s="78"/>
      <c r="Q41" s="70">
        <f t="shared" si="10"/>
        <v>0</v>
      </c>
      <c r="R41" s="71">
        <v>28</v>
      </c>
      <c r="S41" s="71">
        <v>28</v>
      </c>
      <c r="T41" s="27">
        <f t="shared" si="2"/>
        <v>1</v>
      </c>
      <c r="U41" s="78"/>
      <c r="V41" s="70">
        <f t="shared" si="3"/>
        <v>0</v>
      </c>
      <c r="W41" s="7"/>
      <c r="X41" s="7"/>
      <c r="Y41" s="27">
        <f t="shared" si="11"/>
        <v>0</v>
      </c>
      <c r="Z41" s="3"/>
      <c r="AA41" s="26">
        <f>IFERROR(IF(G41="Según demanda",(W41+R41+M41+H41)/(I41+N41+S41+X41),(W41+R41+M41+H41)/G41),0)</f>
        <v>0</v>
      </c>
    </row>
    <row r="42" spans="1:27" ht="55.2" x14ac:dyDescent="0.3">
      <c r="A42" s="492"/>
      <c r="B42" s="289" t="s">
        <v>40</v>
      </c>
      <c r="C42" s="587"/>
      <c r="D42" s="114" t="s">
        <v>431</v>
      </c>
      <c r="E42" s="135" t="s">
        <v>432</v>
      </c>
      <c r="F42" s="135" t="s">
        <v>367</v>
      </c>
      <c r="G42" s="118">
        <v>0</v>
      </c>
      <c r="H42" s="68">
        <v>0</v>
      </c>
      <c r="I42" s="69"/>
      <c r="J42" s="111">
        <f t="shared" si="8"/>
        <v>0</v>
      </c>
      <c r="K42" s="107"/>
      <c r="L42" s="106">
        <f t="shared" si="7"/>
        <v>0</v>
      </c>
      <c r="M42" s="89"/>
      <c r="N42" s="71"/>
      <c r="O42" s="27">
        <f t="shared" si="9"/>
        <v>0</v>
      </c>
      <c r="P42" s="78"/>
      <c r="Q42" s="70">
        <f t="shared" si="10"/>
        <v>0</v>
      </c>
      <c r="R42" s="71"/>
      <c r="S42" s="71"/>
      <c r="T42" s="27">
        <f t="shared" si="2"/>
        <v>0</v>
      </c>
      <c r="U42" s="78"/>
      <c r="V42" s="70">
        <f t="shared" si="3"/>
        <v>0</v>
      </c>
      <c r="W42" s="7"/>
      <c r="X42" s="7"/>
      <c r="Y42" s="27">
        <f t="shared" si="11"/>
        <v>0</v>
      </c>
      <c r="Z42" s="3"/>
      <c r="AA42" s="26">
        <f>IFERROR(IF(G42="Según demanda",(W42+R42+M42+H42)/(I42+N42+S42+X42),(W42+R42+M42+H42)/G42),0)</f>
        <v>0</v>
      </c>
    </row>
    <row r="43" spans="1:27" ht="55.2" x14ac:dyDescent="0.3">
      <c r="A43" s="290" t="s">
        <v>767</v>
      </c>
      <c r="B43" s="289" t="s">
        <v>40</v>
      </c>
      <c r="C43" s="587"/>
      <c r="D43" s="114" t="s">
        <v>433</v>
      </c>
      <c r="E43" s="135" t="s">
        <v>434</v>
      </c>
      <c r="F43" s="137" t="s">
        <v>447</v>
      </c>
      <c r="G43" s="118">
        <v>0</v>
      </c>
      <c r="H43" s="105">
        <v>0</v>
      </c>
      <c r="I43" s="69"/>
      <c r="J43" s="111">
        <f t="shared" si="8"/>
        <v>0</v>
      </c>
      <c r="K43" s="107"/>
      <c r="L43" s="106">
        <f t="shared" si="7"/>
        <v>0</v>
      </c>
      <c r="M43" s="89"/>
      <c r="N43" s="71"/>
      <c r="O43" s="27">
        <f t="shared" si="9"/>
        <v>0</v>
      </c>
      <c r="P43" s="78"/>
      <c r="Q43" s="70">
        <f t="shared" si="10"/>
        <v>0</v>
      </c>
      <c r="R43" s="71">
        <v>14</v>
      </c>
      <c r="S43" s="71">
        <v>14</v>
      </c>
      <c r="T43" s="27">
        <f t="shared" si="2"/>
        <v>1</v>
      </c>
      <c r="U43" s="78" t="s">
        <v>1145</v>
      </c>
      <c r="V43" s="70">
        <f t="shared" si="3"/>
        <v>0</v>
      </c>
      <c r="W43" s="7"/>
      <c r="X43" s="7"/>
      <c r="Y43" s="27">
        <f t="shared" si="11"/>
        <v>0</v>
      </c>
      <c r="Z43" s="29"/>
      <c r="AA43" s="26">
        <f>IFERROR(IF(G43="Según demanda",(W43+R43+M43+H43)/(I43+N43+S43+X43),(W43+R43+M43+H43)/G43),0)</f>
        <v>0</v>
      </c>
    </row>
    <row r="44" spans="1:27" ht="27.6" customHeight="1" x14ac:dyDescent="0.3">
      <c r="A44" s="290" t="s">
        <v>768</v>
      </c>
      <c r="B44" s="289" t="s">
        <v>40</v>
      </c>
      <c r="C44" s="587"/>
      <c r="D44" s="114" t="s">
        <v>435</v>
      </c>
      <c r="E44" s="135" t="s">
        <v>436</v>
      </c>
      <c r="F44" s="135" t="s">
        <v>367</v>
      </c>
      <c r="G44" s="118">
        <v>0</v>
      </c>
      <c r="H44" s="105">
        <v>0</v>
      </c>
      <c r="I44" s="72"/>
      <c r="J44" s="111">
        <f t="shared" si="8"/>
        <v>0</v>
      </c>
      <c r="K44" s="107"/>
      <c r="L44" s="106">
        <f t="shared" si="7"/>
        <v>0</v>
      </c>
      <c r="M44" s="89"/>
      <c r="N44" s="71"/>
      <c r="O44" s="27">
        <f t="shared" si="9"/>
        <v>0</v>
      </c>
      <c r="P44" s="78"/>
      <c r="Q44" s="70">
        <f t="shared" si="10"/>
        <v>0</v>
      </c>
      <c r="R44" s="68"/>
      <c r="S44" s="71"/>
      <c r="T44" s="27">
        <f t="shared" si="2"/>
        <v>0</v>
      </c>
      <c r="U44" s="87"/>
      <c r="V44" s="70">
        <f t="shared" si="3"/>
        <v>0</v>
      </c>
      <c r="W44" s="7"/>
      <c r="X44" s="65"/>
      <c r="Y44" s="27">
        <f t="shared" si="11"/>
        <v>0</v>
      </c>
      <c r="Z44" s="29"/>
      <c r="AA44" s="26">
        <f t="shared" ref="AA44" si="14">IFERROR(IF(G44="Según demanda",(W44+R44+M44+H44)/(I44+N44+S44+X44),(W44+R44+M44+H44)/G44),0)</f>
        <v>0</v>
      </c>
    </row>
    <row r="45" spans="1:27" ht="151.94999999999999" customHeight="1" x14ac:dyDescent="0.3">
      <c r="A45" s="473" t="s">
        <v>754</v>
      </c>
      <c r="B45" s="573" t="s">
        <v>37</v>
      </c>
      <c r="C45" s="307" t="s">
        <v>448</v>
      </c>
      <c r="D45" s="307" t="s">
        <v>758</v>
      </c>
      <c r="E45" s="302" t="s">
        <v>759</v>
      </c>
      <c r="F45" s="302" t="s">
        <v>764</v>
      </c>
      <c r="G45" s="119">
        <v>6</v>
      </c>
      <c r="H45" s="117">
        <v>2</v>
      </c>
      <c r="I45" s="120">
        <v>2</v>
      </c>
      <c r="J45" s="333">
        <f t="shared" si="8"/>
        <v>1</v>
      </c>
      <c r="K45" s="118" t="s">
        <v>863</v>
      </c>
      <c r="L45" s="149">
        <f t="shared" si="7"/>
        <v>0.33333333333333331</v>
      </c>
      <c r="M45" s="117">
        <v>2</v>
      </c>
      <c r="N45" s="117">
        <v>2</v>
      </c>
      <c r="O45" s="333">
        <f t="shared" si="9"/>
        <v>1</v>
      </c>
      <c r="P45" s="121" t="s">
        <v>998</v>
      </c>
      <c r="Q45" s="149">
        <f t="shared" si="10"/>
        <v>0.66666666666666663</v>
      </c>
      <c r="R45" s="117">
        <v>1</v>
      </c>
      <c r="S45" s="117">
        <v>1</v>
      </c>
      <c r="T45" s="333">
        <f t="shared" si="2"/>
        <v>1</v>
      </c>
      <c r="U45" s="121" t="s">
        <v>1203</v>
      </c>
      <c r="V45" s="149">
        <f t="shared" si="3"/>
        <v>0.83333333333333337</v>
      </c>
      <c r="W45" s="117"/>
      <c r="X45" s="117"/>
      <c r="Y45" s="333">
        <f t="shared" si="11"/>
        <v>0</v>
      </c>
      <c r="Z45" s="121"/>
      <c r="AA45" s="149">
        <f>IFERROR(IF(G45="Según demanda",(W45+R45+M45+H45)/(I45+N45+S45+X45),(W45+R45+M45+H45)/G45),0)</f>
        <v>0.83333333333333337</v>
      </c>
    </row>
    <row r="46" spans="1:27" ht="193.2" customHeight="1" x14ac:dyDescent="0.3">
      <c r="A46" s="473"/>
      <c r="B46" s="574"/>
      <c r="C46" s="162" t="s">
        <v>449</v>
      </c>
      <c r="D46" s="307" t="s">
        <v>450</v>
      </c>
      <c r="E46" s="302" t="s">
        <v>457</v>
      </c>
      <c r="F46" s="302" t="s">
        <v>461</v>
      </c>
      <c r="G46" s="119" t="s">
        <v>864</v>
      </c>
      <c r="H46" s="117">
        <v>13</v>
      </c>
      <c r="I46" s="120">
        <v>13</v>
      </c>
      <c r="J46" s="333">
        <f t="shared" si="8"/>
        <v>1</v>
      </c>
      <c r="K46" s="121" t="s">
        <v>865</v>
      </c>
      <c r="L46" s="149">
        <f t="shared" si="7"/>
        <v>1</v>
      </c>
      <c r="M46" s="117">
        <v>13</v>
      </c>
      <c r="N46" s="117">
        <v>13</v>
      </c>
      <c r="O46" s="333">
        <f t="shared" si="9"/>
        <v>1</v>
      </c>
      <c r="P46" s="121" t="s">
        <v>999</v>
      </c>
      <c r="Q46" s="149">
        <f t="shared" si="10"/>
        <v>1</v>
      </c>
      <c r="R46" s="117">
        <v>13</v>
      </c>
      <c r="S46" s="117">
        <v>13</v>
      </c>
      <c r="T46" s="333">
        <f t="shared" si="2"/>
        <v>1</v>
      </c>
      <c r="U46" s="121" t="s">
        <v>1204</v>
      </c>
      <c r="V46" s="149">
        <f t="shared" si="3"/>
        <v>1</v>
      </c>
      <c r="W46" s="117"/>
      <c r="X46" s="117"/>
      <c r="Y46" s="333">
        <f t="shared" si="11"/>
        <v>0</v>
      </c>
      <c r="Z46" s="121"/>
      <c r="AA46" s="149">
        <f>IFERROR(IF(G46="Según demanda",(W46+R46+M46+H46)/(I46+N46+S46+X46),(W46+R46+M46+H46)/G46),0)</f>
        <v>1</v>
      </c>
    </row>
    <row r="47" spans="1:27" ht="124.2" customHeight="1" x14ac:dyDescent="0.3">
      <c r="A47" s="473"/>
      <c r="B47" s="574"/>
      <c r="C47" s="307" t="s">
        <v>760</v>
      </c>
      <c r="D47" s="307" t="s">
        <v>761</v>
      </c>
      <c r="E47" s="302" t="s">
        <v>762</v>
      </c>
      <c r="F47" s="302" t="s">
        <v>765</v>
      </c>
      <c r="G47" s="119" t="s">
        <v>864</v>
      </c>
      <c r="H47" s="117">
        <v>543</v>
      </c>
      <c r="I47" s="120">
        <v>543</v>
      </c>
      <c r="J47" s="333">
        <f t="shared" si="8"/>
        <v>1</v>
      </c>
      <c r="K47" s="121" t="s">
        <v>1000</v>
      </c>
      <c r="L47" s="149">
        <f t="shared" si="7"/>
        <v>1</v>
      </c>
      <c r="M47" s="117">
        <v>441</v>
      </c>
      <c r="N47" s="117">
        <v>441</v>
      </c>
      <c r="O47" s="333">
        <f t="shared" si="9"/>
        <v>1</v>
      </c>
      <c r="P47" s="121" t="s">
        <v>1001</v>
      </c>
      <c r="Q47" s="149">
        <f t="shared" si="10"/>
        <v>1</v>
      </c>
      <c r="R47" s="117">
        <v>272</v>
      </c>
      <c r="S47" s="117">
        <v>272</v>
      </c>
      <c r="T47" s="333">
        <f t="shared" si="2"/>
        <v>1</v>
      </c>
      <c r="U47" s="121" t="s">
        <v>1205</v>
      </c>
      <c r="V47" s="149">
        <f t="shared" si="3"/>
        <v>1</v>
      </c>
      <c r="W47" s="117"/>
      <c r="X47" s="117"/>
      <c r="Y47" s="333">
        <f t="shared" si="11"/>
        <v>0</v>
      </c>
      <c r="Z47" s="121"/>
      <c r="AA47" s="149">
        <f>IFERROR(IF(G47="Según demanda",(W47+R47+M47+H47)/(I47+N47+S47+X47),(W47+R47+M47+H47)/G47),0)</f>
        <v>1</v>
      </c>
    </row>
    <row r="48" spans="1:27" ht="119.4" customHeight="1" x14ac:dyDescent="0.3">
      <c r="A48" s="473"/>
      <c r="B48" s="574"/>
      <c r="C48" s="576" t="s">
        <v>451</v>
      </c>
      <c r="D48" s="307" t="s">
        <v>452</v>
      </c>
      <c r="E48" s="302" t="s">
        <v>763</v>
      </c>
      <c r="F48" s="302" t="s">
        <v>766</v>
      </c>
      <c r="G48" s="119" t="s">
        <v>864</v>
      </c>
      <c r="H48" s="117">
        <v>55</v>
      </c>
      <c r="I48" s="72">
        <v>55</v>
      </c>
      <c r="J48" s="333">
        <f t="shared" si="8"/>
        <v>1</v>
      </c>
      <c r="K48" s="118" t="s">
        <v>866</v>
      </c>
      <c r="L48" s="149">
        <f t="shared" si="7"/>
        <v>1</v>
      </c>
      <c r="M48" s="117">
        <v>43</v>
      </c>
      <c r="N48" s="117">
        <v>43</v>
      </c>
      <c r="O48" s="333">
        <f t="shared" si="9"/>
        <v>1</v>
      </c>
      <c r="P48" s="121" t="s">
        <v>866</v>
      </c>
      <c r="Q48" s="149">
        <f t="shared" si="10"/>
        <v>1</v>
      </c>
      <c r="R48" s="117">
        <v>95</v>
      </c>
      <c r="S48" s="117">
        <v>95</v>
      </c>
      <c r="T48" s="333">
        <f t="shared" si="2"/>
        <v>1</v>
      </c>
      <c r="U48" s="121" t="s">
        <v>866</v>
      </c>
      <c r="V48" s="149">
        <f t="shared" si="3"/>
        <v>1</v>
      </c>
      <c r="W48" s="117"/>
      <c r="X48" s="117"/>
      <c r="Y48" s="333">
        <f t="shared" si="11"/>
        <v>0</v>
      </c>
      <c r="Z48" s="121"/>
      <c r="AA48" s="149">
        <f>IFERROR(IF(G48="Según demanda",(W48+R48+M48+H48)/(I48+N48+S48+X48),(W48+R48+M48+H48)/G48),0)</f>
        <v>1</v>
      </c>
    </row>
    <row r="49" spans="1:27" ht="92.4" customHeight="1" x14ac:dyDescent="0.3">
      <c r="A49" s="473"/>
      <c r="B49" s="574"/>
      <c r="C49" s="576"/>
      <c r="D49" s="307" t="s">
        <v>453</v>
      </c>
      <c r="E49" s="302" t="s">
        <v>458</v>
      </c>
      <c r="F49" s="302" t="s">
        <v>462</v>
      </c>
      <c r="G49" s="119" t="s">
        <v>864</v>
      </c>
      <c r="H49" s="117">
        <v>1</v>
      </c>
      <c r="I49" s="72">
        <v>1</v>
      </c>
      <c r="J49" s="333">
        <f t="shared" si="8"/>
        <v>1</v>
      </c>
      <c r="K49" s="148" t="s">
        <v>867</v>
      </c>
      <c r="L49" s="149">
        <f t="shared" si="7"/>
        <v>1</v>
      </c>
      <c r="M49" s="117">
        <v>1</v>
      </c>
      <c r="N49" s="117">
        <v>1</v>
      </c>
      <c r="O49" s="333">
        <f t="shared" si="9"/>
        <v>1</v>
      </c>
      <c r="P49" s="122" t="s">
        <v>1002</v>
      </c>
      <c r="Q49" s="149">
        <f t="shared" si="10"/>
        <v>1</v>
      </c>
      <c r="R49" s="117">
        <v>1</v>
      </c>
      <c r="S49" s="117">
        <v>1</v>
      </c>
      <c r="T49" s="333">
        <f t="shared" si="2"/>
        <v>1</v>
      </c>
      <c r="U49" s="122" t="s">
        <v>1002</v>
      </c>
      <c r="V49" s="149">
        <f t="shared" si="3"/>
        <v>1</v>
      </c>
      <c r="W49" s="117"/>
      <c r="X49" s="117"/>
      <c r="Y49" s="333">
        <f t="shared" si="11"/>
        <v>0</v>
      </c>
      <c r="Z49" s="122"/>
      <c r="AA49" s="149">
        <f t="shared" ref="AA49:AA51" si="15">IFERROR(IF(G49="Según demanda",(W49+R49+M49+H49)/(I49+N49+S49+X49),(W49+R49+M49+H49)/G49),0)</f>
        <v>1</v>
      </c>
    </row>
    <row r="50" spans="1:27" ht="262.95" customHeight="1" x14ac:dyDescent="0.3">
      <c r="A50" s="473"/>
      <c r="B50" s="574"/>
      <c r="C50" s="576"/>
      <c r="D50" s="307" t="s">
        <v>454</v>
      </c>
      <c r="E50" s="302" t="s">
        <v>459</v>
      </c>
      <c r="F50" s="302" t="s">
        <v>463</v>
      </c>
      <c r="G50" s="119" t="s">
        <v>864</v>
      </c>
      <c r="H50" s="117">
        <v>134</v>
      </c>
      <c r="I50" s="120">
        <v>134</v>
      </c>
      <c r="J50" s="333">
        <f t="shared" si="8"/>
        <v>1</v>
      </c>
      <c r="K50" s="123" t="s">
        <v>868</v>
      </c>
      <c r="L50" s="149">
        <f t="shared" si="7"/>
        <v>1</v>
      </c>
      <c r="M50" s="117">
        <v>105</v>
      </c>
      <c r="N50" s="117">
        <v>105</v>
      </c>
      <c r="O50" s="333">
        <f t="shared" si="9"/>
        <v>1</v>
      </c>
      <c r="P50" s="123" t="s">
        <v>1003</v>
      </c>
      <c r="Q50" s="149">
        <f t="shared" si="10"/>
        <v>1</v>
      </c>
      <c r="R50" s="117">
        <v>103</v>
      </c>
      <c r="S50" s="117">
        <v>103</v>
      </c>
      <c r="T50" s="333">
        <f t="shared" si="2"/>
        <v>1</v>
      </c>
      <c r="U50" s="123" t="s">
        <v>1206</v>
      </c>
      <c r="V50" s="149">
        <f t="shared" si="3"/>
        <v>1</v>
      </c>
      <c r="W50" s="117"/>
      <c r="X50" s="117"/>
      <c r="Y50" s="333">
        <f t="shared" si="11"/>
        <v>0</v>
      </c>
      <c r="Z50" s="124"/>
      <c r="AA50" s="149">
        <f t="shared" si="15"/>
        <v>1</v>
      </c>
    </row>
    <row r="51" spans="1:27" ht="140.4" customHeight="1" x14ac:dyDescent="0.3">
      <c r="A51" s="473"/>
      <c r="B51" s="575"/>
      <c r="C51" s="307" t="s">
        <v>455</v>
      </c>
      <c r="D51" s="307" t="s">
        <v>456</v>
      </c>
      <c r="E51" s="302" t="s">
        <v>460</v>
      </c>
      <c r="F51" s="302" t="s">
        <v>464</v>
      </c>
      <c r="G51" s="119" t="s">
        <v>864</v>
      </c>
      <c r="H51" s="117">
        <v>3</v>
      </c>
      <c r="I51" s="120">
        <v>3</v>
      </c>
      <c r="J51" s="333">
        <f t="shared" si="8"/>
        <v>1</v>
      </c>
      <c r="K51" s="130" t="s">
        <v>869</v>
      </c>
      <c r="L51" s="108">
        <f t="shared" si="7"/>
        <v>1</v>
      </c>
      <c r="M51" s="117">
        <v>2</v>
      </c>
      <c r="N51" s="117">
        <v>2</v>
      </c>
      <c r="O51" s="333">
        <f t="shared" si="9"/>
        <v>1</v>
      </c>
      <c r="P51" s="286" t="s">
        <v>1004</v>
      </c>
      <c r="Q51" s="149">
        <f t="shared" si="10"/>
        <v>1</v>
      </c>
      <c r="R51" s="117">
        <v>2</v>
      </c>
      <c r="S51" s="117">
        <v>2</v>
      </c>
      <c r="T51" s="333">
        <f t="shared" si="2"/>
        <v>1</v>
      </c>
      <c r="U51" s="286" t="s">
        <v>1207</v>
      </c>
      <c r="V51" s="149">
        <f t="shared" si="3"/>
        <v>1</v>
      </c>
      <c r="W51" s="117"/>
      <c r="X51" s="117"/>
      <c r="Y51" s="333"/>
      <c r="Z51" s="131"/>
      <c r="AA51" s="149">
        <f t="shared" si="15"/>
        <v>1</v>
      </c>
    </row>
    <row r="52" spans="1:27" ht="55.95" customHeight="1" x14ac:dyDescent="0.3">
      <c r="A52" s="492" t="s">
        <v>772</v>
      </c>
      <c r="B52" s="291" t="s">
        <v>731</v>
      </c>
      <c r="C52" s="138" t="s">
        <v>769</v>
      </c>
      <c r="D52" s="138" t="s">
        <v>465</v>
      </c>
      <c r="E52" s="138" t="s">
        <v>466</v>
      </c>
      <c r="F52" s="323" t="s">
        <v>773</v>
      </c>
      <c r="G52" s="146">
        <v>54</v>
      </c>
      <c r="H52" s="146">
        <v>4</v>
      </c>
      <c r="I52" s="147" t="s">
        <v>861</v>
      </c>
      <c r="J52" s="324">
        <v>1</v>
      </c>
      <c r="K52" s="146" t="s">
        <v>367</v>
      </c>
      <c r="L52" s="322">
        <v>7.407407407407407E-2</v>
      </c>
      <c r="M52" s="146">
        <v>16</v>
      </c>
      <c r="N52" s="147" t="s">
        <v>1064</v>
      </c>
      <c r="O52" s="324">
        <v>1</v>
      </c>
      <c r="P52" s="146" t="s">
        <v>367</v>
      </c>
      <c r="Q52" s="321">
        <v>0.37037037037037035</v>
      </c>
      <c r="R52" s="679">
        <v>18</v>
      </c>
      <c r="S52" s="680" t="s">
        <v>1208</v>
      </c>
      <c r="T52" s="681">
        <v>0.4</v>
      </c>
      <c r="U52" s="146" t="s">
        <v>367</v>
      </c>
      <c r="V52" s="682">
        <v>0.4</v>
      </c>
      <c r="W52" s="325"/>
      <c r="X52" s="348"/>
      <c r="Y52" s="349"/>
      <c r="Z52" s="350"/>
      <c r="AA52" s="349"/>
    </row>
    <row r="53" spans="1:27" ht="55.95" customHeight="1" x14ac:dyDescent="0.3">
      <c r="A53" s="492"/>
      <c r="B53" s="291" t="s">
        <v>731</v>
      </c>
      <c r="C53" s="138" t="s">
        <v>770</v>
      </c>
      <c r="D53" s="138" t="s">
        <v>771</v>
      </c>
      <c r="E53" s="138" t="s">
        <v>1209</v>
      </c>
      <c r="F53" s="351">
        <v>1</v>
      </c>
      <c r="G53" s="146">
        <v>1</v>
      </c>
      <c r="H53" s="146">
        <v>1</v>
      </c>
      <c r="I53" s="147" t="s">
        <v>862</v>
      </c>
      <c r="J53" s="324">
        <v>1</v>
      </c>
      <c r="K53" s="146" t="s">
        <v>367</v>
      </c>
      <c r="L53" s="322">
        <v>1</v>
      </c>
      <c r="M53" s="146">
        <v>1</v>
      </c>
      <c r="N53" s="147" t="s">
        <v>862</v>
      </c>
      <c r="O53" s="324">
        <v>1</v>
      </c>
      <c r="P53" s="146" t="s">
        <v>367</v>
      </c>
      <c r="Q53" s="321">
        <v>1</v>
      </c>
      <c r="R53" s="679">
        <v>0</v>
      </c>
      <c r="S53" s="147" t="s">
        <v>1065</v>
      </c>
      <c r="T53" s="681">
        <v>1</v>
      </c>
      <c r="U53" s="146" t="s">
        <v>367</v>
      </c>
      <c r="V53" s="682">
        <v>1</v>
      </c>
      <c r="W53" s="325"/>
      <c r="X53" s="348"/>
      <c r="Y53" s="349"/>
      <c r="Z53" s="350"/>
      <c r="AA53" s="349"/>
    </row>
    <row r="54" spans="1:27" ht="36" customHeight="1" x14ac:dyDescent="0.3">
      <c r="A54" s="492"/>
      <c r="B54" s="292" t="s">
        <v>731</v>
      </c>
      <c r="C54" s="138" t="s">
        <v>467</v>
      </c>
      <c r="D54" s="138" t="s">
        <v>468</v>
      </c>
      <c r="E54" s="138" t="s">
        <v>469</v>
      </c>
      <c r="F54" s="351">
        <v>2</v>
      </c>
      <c r="G54" s="146">
        <v>2</v>
      </c>
      <c r="H54" s="146">
        <v>1</v>
      </c>
      <c r="I54" s="147" t="s">
        <v>862</v>
      </c>
      <c r="J54" s="324">
        <v>1</v>
      </c>
      <c r="K54" s="146" t="s">
        <v>367</v>
      </c>
      <c r="L54" s="322">
        <v>0.5</v>
      </c>
      <c r="M54" s="146">
        <v>1</v>
      </c>
      <c r="N54" s="147" t="s">
        <v>862</v>
      </c>
      <c r="O54" s="324">
        <v>1</v>
      </c>
      <c r="P54" s="146" t="s">
        <v>367</v>
      </c>
      <c r="Q54" s="321">
        <v>0.5</v>
      </c>
      <c r="R54" s="679">
        <v>0</v>
      </c>
      <c r="S54" s="147" t="s">
        <v>1065</v>
      </c>
      <c r="T54" s="681">
        <v>0.5</v>
      </c>
      <c r="U54" s="146" t="s">
        <v>367</v>
      </c>
      <c r="V54" s="682">
        <v>0.5</v>
      </c>
      <c r="W54" s="350"/>
      <c r="X54" s="348"/>
      <c r="Y54" s="349"/>
      <c r="Z54" s="350"/>
      <c r="AA54" s="349"/>
    </row>
    <row r="55" spans="1:27" ht="55.95" customHeight="1" x14ac:dyDescent="0.3">
      <c r="A55" s="573" t="s">
        <v>774</v>
      </c>
      <c r="B55" s="480" t="s">
        <v>64</v>
      </c>
      <c r="C55" s="482" t="s">
        <v>470</v>
      </c>
      <c r="D55" s="297" t="s">
        <v>471</v>
      </c>
      <c r="E55" s="311" t="s">
        <v>1005</v>
      </c>
      <c r="F55" s="360" t="s">
        <v>1006</v>
      </c>
      <c r="G55" s="360" t="s">
        <v>725</v>
      </c>
      <c r="H55" s="327">
        <v>1</v>
      </c>
      <c r="I55" s="329">
        <v>1</v>
      </c>
      <c r="J55" s="333">
        <f t="shared" ref="J55:J79" si="16">IFERROR((H55/I55),0)</f>
        <v>1</v>
      </c>
      <c r="K55" s="302" t="s">
        <v>870</v>
      </c>
      <c r="L55" s="149">
        <v>1</v>
      </c>
      <c r="M55" s="327">
        <v>3</v>
      </c>
      <c r="N55" s="329">
        <v>3</v>
      </c>
      <c r="O55" s="333">
        <f t="shared" ref="O55:O57" si="17">IFERROR((M55/N55),0)</f>
        <v>1</v>
      </c>
      <c r="P55" s="302" t="s">
        <v>870</v>
      </c>
      <c r="Q55" s="149">
        <v>1</v>
      </c>
      <c r="R55" s="327">
        <v>1</v>
      </c>
      <c r="S55" s="329">
        <v>1</v>
      </c>
      <c r="T55" s="333">
        <f t="shared" ref="T55:T57" si="18">IFERROR((R55/S55),0)</f>
        <v>1</v>
      </c>
      <c r="U55" s="302" t="s">
        <v>870</v>
      </c>
      <c r="V55" s="149">
        <v>1</v>
      </c>
      <c r="W55" s="327"/>
      <c r="X55" s="329"/>
      <c r="Y55" s="333">
        <f t="shared" ref="Y55:Y57" si="19">IFERROR((W55/X55),0)</f>
        <v>0</v>
      </c>
      <c r="Z55" s="302"/>
      <c r="AA55" s="149">
        <v>1</v>
      </c>
    </row>
    <row r="56" spans="1:27" s="154" customFormat="1" ht="55.95" customHeight="1" x14ac:dyDescent="0.3">
      <c r="A56" s="574"/>
      <c r="B56" s="480"/>
      <c r="C56" s="482"/>
      <c r="D56" s="297" t="s">
        <v>472</v>
      </c>
      <c r="E56" s="311" t="s">
        <v>1007</v>
      </c>
      <c r="F56" s="360" t="s">
        <v>1008</v>
      </c>
      <c r="G56" s="360" t="s">
        <v>725</v>
      </c>
      <c r="H56" s="318">
        <v>2</v>
      </c>
      <c r="I56" s="329">
        <v>2</v>
      </c>
      <c r="J56" s="334">
        <f t="shared" si="16"/>
        <v>1</v>
      </c>
      <c r="K56" s="302"/>
      <c r="L56" s="300">
        <v>1</v>
      </c>
      <c r="M56" s="318">
        <v>2</v>
      </c>
      <c r="N56" s="329">
        <v>2</v>
      </c>
      <c r="O56" s="334">
        <f t="shared" si="17"/>
        <v>1</v>
      </c>
      <c r="P56" s="302"/>
      <c r="Q56" s="300">
        <v>1</v>
      </c>
      <c r="R56" s="318">
        <v>1</v>
      </c>
      <c r="S56" s="329">
        <v>1</v>
      </c>
      <c r="T56" s="334">
        <f t="shared" si="18"/>
        <v>1</v>
      </c>
      <c r="U56" s="302"/>
      <c r="V56" s="300">
        <v>1</v>
      </c>
      <c r="W56" s="318"/>
      <c r="X56" s="329"/>
      <c r="Y56" s="334">
        <f t="shared" si="19"/>
        <v>0</v>
      </c>
      <c r="Z56" s="302"/>
      <c r="AA56" s="300">
        <v>1</v>
      </c>
    </row>
    <row r="57" spans="1:27" s="139" customFormat="1" ht="111" customHeight="1" x14ac:dyDescent="0.3">
      <c r="A57" s="574"/>
      <c r="B57" s="480"/>
      <c r="C57" s="482"/>
      <c r="D57" s="632" t="s">
        <v>474</v>
      </c>
      <c r="E57" s="633" t="s">
        <v>1009</v>
      </c>
      <c r="F57" s="474" t="s">
        <v>1010</v>
      </c>
      <c r="G57" s="474" t="s">
        <v>725</v>
      </c>
      <c r="H57" s="522">
        <v>5</v>
      </c>
      <c r="I57" s="523">
        <v>5</v>
      </c>
      <c r="J57" s="524">
        <f t="shared" si="16"/>
        <v>1</v>
      </c>
      <c r="K57" s="481" t="s">
        <v>871</v>
      </c>
      <c r="L57" s="521">
        <v>1</v>
      </c>
      <c r="M57" s="522">
        <v>10</v>
      </c>
      <c r="N57" s="523">
        <v>10</v>
      </c>
      <c r="O57" s="524">
        <f t="shared" si="17"/>
        <v>1</v>
      </c>
      <c r="P57" s="481"/>
      <c r="Q57" s="521">
        <v>1</v>
      </c>
      <c r="R57" s="522">
        <v>5</v>
      </c>
      <c r="S57" s="523">
        <v>5</v>
      </c>
      <c r="T57" s="524">
        <f t="shared" si="18"/>
        <v>1</v>
      </c>
      <c r="U57" s="481"/>
      <c r="V57" s="521">
        <v>1</v>
      </c>
      <c r="W57" s="522"/>
      <c r="X57" s="523"/>
      <c r="Y57" s="524">
        <f t="shared" si="19"/>
        <v>0</v>
      </c>
      <c r="Z57" s="481"/>
      <c r="AA57" s="521">
        <v>1</v>
      </c>
    </row>
    <row r="58" spans="1:27" ht="151.94999999999999" customHeight="1" x14ac:dyDescent="0.3">
      <c r="A58" s="574"/>
      <c r="B58" s="480" t="s">
        <v>64</v>
      </c>
      <c r="C58" s="631" t="s">
        <v>473</v>
      </c>
      <c r="D58" s="632"/>
      <c r="E58" s="633"/>
      <c r="F58" s="474"/>
      <c r="G58" s="474"/>
      <c r="H58" s="522"/>
      <c r="I58" s="523"/>
      <c r="J58" s="524"/>
      <c r="K58" s="481"/>
      <c r="L58" s="521"/>
      <c r="M58" s="522"/>
      <c r="N58" s="523"/>
      <c r="O58" s="524"/>
      <c r="P58" s="481"/>
      <c r="Q58" s="521"/>
      <c r="R58" s="522"/>
      <c r="S58" s="523"/>
      <c r="T58" s="524"/>
      <c r="U58" s="481"/>
      <c r="V58" s="521"/>
      <c r="W58" s="522"/>
      <c r="X58" s="523"/>
      <c r="Y58" s="524"/>
      <c r="Z58" s="481"/>
      <c r="AA58" s="521"/>
    </row>
    <row r="59" spans="1:27" ht="86.25" customHeight="1" x14ac:dyDescent="0.3">
      <c r="A59" s="574"/>
      <c r="B59" s="480"/>
      <c r="C59" s="631"/>
      <c r="D59" s="632" t="s">
        <v>476</v>
      </c>
      <c r="E59" s="633" t="s">
        <v>1011</v>
      </c>
      <c r="F59" s="474" t="s">
        <v>1012</v>
      </c>
      <c r="G59" s="474" t="s">
        <v>725</v>
      </c>
      <c r="H59" s="522"/>
      <c r="I59" s="523"/>
      <c r="J59" s="524">
        <f t="shared" si="16"/>
        <v>0</v>
      </c>
      <c r="K59" s="481" t="s">
        <v>872</v>
      </c>
      <c r="L59" s="521">
        <f t="shared" ref="L59:L79" si="20">IFERROR(IF(G59="Según demanda",H59/I59,H59/G59),0)</f>
        <v>0</v>
      </c>
      <c r="M59" s="522"/>
      <c r="N59" s="523"/>
      <c r="O59" s="524">
        <f t="shared" ref="O59" si="21">IFERROR((M59/N59),0)</f>
        <v>0</v>
      </c>
      <c r="P59" s="481" t="s">
        <v>872</v>
      </c>
      <c r="Q59" s="521">
        <f t="shared" ref="Q59" si="22">IFERROR(IF(L59="Según demanda",M59/N59,M59/L59),0)</f>
        <v>0</v>
      </c>
      <c r="R59" s="522">
        <v>0</v>
      </c>
      <c r="S59" s="523">
        <v>0</v>
      </c>
      <c r="T59" s="524">
        <f t="shared" ref="T59" si="23">IFERROR((R59/S59),0)</f>
        <v>0</v>
      </c>
      <c r="U59" s="481"/>
      <c r="V59" s="521">
        <f t="shared" ref="V59" si="24">IFERROR(IF(Q59="Según demanda",R59/S59,R59/Q59),0)</f>
        <v>0</v>
      </c>
      <c r="W59" s="522"/>
      <c r="X59" s="523"/>
      <c r="Y59" s="524">
        <f t="shared" ref="Y59" si="25">IFERROR((W59/X59),0)</f>
        <v>0</v>
      </c>
      <c r="Z59" s="481"/>
      <c r="AA59" s="521">
        <f t="shared" ref="AA59" si="26">IFERROR(IF(V59="Según demanda",W59/X59,W59/V59),0)</f>
        <v>0</v>
      </c>
    </row>
    <row r="60" spans="1:27" ht="132" customHeight="1" x14ac:dyDescent="0.3">
      <c r="A60" s="574"/>
      <c r="B60" s="480"/>
      <c r="C60" s="481" t="s">
        <v>475</v>
      </c>
      <c r="D60" s="632"/>
      <c r="E60" s="633"/>
      <c r="F60" s="474"/>
      <c r="G60" s="474"/>
      <c r="H60" s="522"/>
      <c r="I60" s="523"/>
      <c r="J60" s="524"/>
      <c r="K60" s="481"/>
      <c r="L60" s="521"/>
      <c r="M60" s="522"/>
      <c r="N60" s="523"/>
      <c r="O60" s="524"/>
      <c r="P60" s="481"/>
      <c r="Q60" s="521"/>
      <c r="R60" s="522"/>
      <c r="S60" s="523"/>
      <c r="T60" s="524"/>
      <c r="U60" s="481"/>
      <c r="V60" s="521"/>
      <c r="W60" s="522"/>
      <c r="X60" s="523"/>
      <c r="Y60" s="524"/>
      <c r="Z60" s="481"/>
      <c r="AA60" s="521"/>
    </row>
    <row r="61" spans="1:27" ht="132" customHeight="1" x14ac:dyDescent="0.3">
      <c r="A61" s="574"/>
      <c r="B61" s="480"/>
      <c r="C61" s="481"/>
      <c r="D61" s="632" t="s">
        <v>478</v>
      </c>
      <c r="E61" s="633" t="s">
        <v>1013</v>
      </c>
      <c r="F61" s="474" t="s">
        <v>1014</v>
      </c>
      <c r="G61" s="474" t="s">
        <v>725</v>
      </c>
      <c r="H61" s="522">
        <v>2</v>
      </c>
      <c r="I61" s="523">
        <v>2</v>
      </c>
      <c r="J61" s="524">
        <f t="shared" si="16"/>
        <v>1</v>
      </c>
      <c r="K61" s="481"/>
      <c r="L61" s="521">
        <v>1</v>
      </c>
      <c r="M61" s="522">
        <v>2</v>
      </c>
      <c r="N61" s="523">
        <v>3</v>
      </c>
      <c r="O61" s="524">
        <f t="shared" ref="O61" si="27">IFERROR((M61/N61),0)</f>
        <v>0.66666666666666663</v>
      </c>
      <c r="P61" s="481"/>
      <c r="Q61" s="521">
        <v>1</v>
      </c>
      <c r="R61" s="522">
        <v>4</v>
      </c>
      <c r="S61" s="523">
        <v>4</v>
      </c>
      <c r="T61" s="524">
        <f t="shared" ref="T61" si="28">IFERROR((R61/S61),0)</f>
        <v>1</v>
      </c>
      <c r="U61" s="481"/>
      <c r="V61" s="521">
        <v>1</v>
      </c>
      <c r="W61" s="522"/>
      <c r="X61" s="523"/>
      <c r="Y61" s="524">
        <f t="shared" ref="Y61" si="29">IFERROR((W61/X61),0)</f>
        <v>0</v>
      </c>
      <c r="Z61" s="481"/>
      <c r="AA61" s="521">
        <v>1</v>
      </c>
    </row>
    <row r="62" spans="1:27" ht="79.2" customHeight="1" x14ac:dyDescent="0.3">
      <c r="A62" s="574"/>
      <c r="B62" s="480"/>
      <c r="C62" s="482" t="s">
        <v>477</v>
      </c>
      <c r="D62" s="632"/>
      <c r="E62" s="633"/>
      <c r="F62" s="474"/>
      <c r="G62" s="474"/>
      <c r="H62" s="522"/>
      <c r="I62" s="523"/>
      <c r="J62" s="524"/>
      <c r="K62" s="481"/>
      <c r="L62" s="521"/>
      <c r="M62" s="522"/>
      <c r="N62" s="523"/>
      <c r="O62" s="524"/>
      <c r="P62" s="481"/>
      <c r="Q62" s="521"/>
      <c r="R62" s="522"/>
      <c r="S62" s="523"/>
      <c r="T62" s="524"/>
      <c r="U62" s="481"/>
      <c r="V62" s="521"/>
      <c r="W62" s="522"/>
      <c r="X62" s="523"/>
      <c r="Y62" s="524"/>
      <c r="Z62" s="481"/>
      <c r="AA62" s="521"/>
    </row>
    <row r="63" spans="1:27" ht="92.4" customHeight="1" x14ac:dyDescent="0.3">
      <c r="A63" s="574"/>
      <c r="B63" s="480"/>
      <c r="C63" s="482"/>
      <c r="D63" s="298" t="s">
        <v>480</v>
      </c>
      <c r="E63" s="298" t="s">
        <v>1015</v>
      </c>
      <c r="F63" s="312" t="s">
        <v>1016</v>
      </c>
      <c r="G63" s="313" t="s">
        <v>725</v>
      </c>
      <c r="H63" s="152">
        <v>1</v>
      </c>
      <c r="I63" s="153">
        <v>1</v>
      </c>
      <c r="J63" s="314">
        <f>IFERROR((H63/I63),0)</f>
        <v>1</v>
      </c>
      <c r="K63" s="315" t="s">
        <v>873</v>
      </c>
      <c r="L63" s="316">
        <f>IFERROR(IF(G63="Según demanda",H63/I63,H63/G63),0)</f>
        <v>1</v>
      </c>
      <c r="M63" s="317">
        <v>1</v>
      </c>
      <c r="N63" s="310">
        <v>1</v>
      </c>
      <c r="O63" s="314">
        <f>IFERROR((M63/N63),0)</f>
        <v>1</v>
      </c>
      <c r="P63" s="162" t="s">
        <v>873</v>
      </c>
      <c r="Q63" s="316">
        <f>IFERROR(IF(L63="Según demanda",M63/N63,M63/L63),0)</f>
        <v>1</v>
      </c>
      <c r="R63" s="152">
        <v>1</v>
      </c>
      <c r="S63" s="153">
        <v>1</v>
      </c>
      <c r="T63" s="314">
        <f>IFERROR((R63/S63),0)</f>
        <v>1</v>
      </c>
      <c r="U63" s="162"/>
      <c r="V63" s="316">
        <f>IFERROR(IF(Q63="Según demanda",R63/S63,R63/Q63),0)</f>
        <v>1</v>
      </c>
      <c r="W63" s="152">
        <v>1</v>
      </c>
      <c r="X63" s="153">
        <v>1</v>
      </c>
      <c r="Y63" s="314">
        <f>IFERROR((W63/X63),0)</f>
        <v>1</v>
      </c>
      <c r="Z63" s="162"/>
      <c r="AA63" s="316">
        <f>IFERROR(IF(V63="Según demanda",W63/X63,W63/V63),0)</f>
        <v>1</v>
      </c>
    </row>
    <row r="64" spans="1:27" ht="132" customHeight="1" x14ac:dyDescent="0.3">
      <c r="A64" s="574"/>
      <c r="B64" s="480" t="s">
        <v>64</v>
      </c>
      <c r="C64" s="635" t="s">
        <v>479</v>
      </c>
      <c r="D64" s="483" t="s">
        <v>480</v>
      </c>
      <c r="E64" s="483" t="s">
        <v>1015</v>
      </c>
      <c r="F64" s="597" t="s">
        <v>1016</v>
      </c>
      <c r="G64" s="597" t="s">
        <v>725</v>
      </c>
      <c r="H64" s="512">
        <v>1</v>
      </c>
      <c r="I64" s="506">
        <v>1</v>
      </c>
      <c r="J64" s="509">
        <f t="shared" ref="J64" si="30">IFERROR((H64/I64),0)</f>
        <v>1</v>
      </c>
      <c r="K64" s="503" t="s">
        <v>873</v>
      </c>
      <c r="L64" s="518">
        <f t="shared" ref="L64" si="31">IFERROR(IF(G64="Según demanda",H64/I64,H64/G64),0)</f>
        <v>1</v>
      </c>
      <c r="M64" s="512">
        <v>1</v>
      </c>
      <c r="N64" s="506">
        <v>1</v>
      </c>
      <c r="O64" s="509">
        <f t="shared" ref="O64" si="32">IFERROR((M64/N64),0)</f>
        <v>1</v>
      </c>
      <c r="P64" s="503" t="s">
        <v>873</v>
      </c>
      <c r="Q64" s="518">
        <f t="shared" ref="Q64" si="33">IFERROR(IF(L64="Según demanda",M64/N64,M64/L64),0)</f>
        <v>1</v>
      </c>
      <c r="R64" s="512">
        <v>1</v>
      </c>
      <c r="S64" s="507">
        <v>1</v>
      </c>
      <c r="T64" s="509">
        <f t="shared" ref="T64" si="34">IFERROR((R64/S64),0)</f>
        <v>1</v>
      </c>
      <c r="U64" s="503"/>
      <c r="V64" s="518">
        <f t="shared" ref="V64" si="35">IFERROR(IF(Q64="Según demanda",R64/S64,R64/Q64),0)</f>
        <v>1</v>
      </c>
      <c r="W64" s="512"/>
      <c r="X64" s="506"/>
      <c r="Y64" s="509">
        <f t="shared" ref="Y64" si="36">IFERROR((W64/X64),0)</f>
        <v>0</v>
      </c>
      <c r="Z64" s="503"/>
      <c r="AA64" s="518">
        <f t="shared" ref="AA64" si="37">IFERROR(IF(V64="Según demanda",W64/X64,W64/V64),0)</f>
        <v>0</v>
      </c>
    </row>
    <row r="65" spans="1:27" ht="105.6" customHeight="1" x14ac:dyDescent="0.3">
      <c r="A65" s="574"/>
      <c r="B65" s="480"/>
      <c r="C65" s="635"/>
      <c r="D65" s="484"/>
      <c r="E65" s="484"/>
      <c r="F65" s="608"/>
      <c r="G65" s="608"/>
      <c r="H65" s="514"/>
      <c r="I65" s="508"/>
      <c r="J65" s="511"/>
      <c r="K65" s="505"/>
      <c r="L65" s="520"/>
      <c r="M65" s="514"/>
      <c r="N65" s="508"/>
      <c r="O65" s="511"/>
      <c r="P65" s="505"/>
      <c r="Q65" s="520"/>
      <c r="R65" s="514"/>
      <c r="S65" s="508"/>
      <c r="T65" s="511"/>
      <c r="U65" s="505"/>
      <c r="V65" s="520"/>
      <c r="W65" s="514"/>
      <c r="X65" s="508"/>
      <c r="Y65" s="511"/>
      <c r="Z65" s="505"/>
      <c r="AA65" s="520"/>
    </row>
    <row r="66" spans="1:27" ht="198" customHeight="1" x14ac:dyDescent="0.3">
      <c r="A66" s="574"/>
      <c r="B66" s="480"/>
      <c r="C66" s="635"/>
      <c r="D66" s="194" t="s">
        <v>482</v>
      </c>
      <c r="E66" s="633" t="s">
        <v>1017</v>
      </c>
      <c r="F66" s="360" t="s">
        <v>1018</v>
      </c>
      <c r="G66" s="360" t="s">
        <v>725</v>
      </c>
      <c r="H66" s="301">
        <v>3</v>
      </c>
      <c r="I66" s="305">
        <v>3</v>
      </c>
      <c r="J66" s="359">
        <f t="shared" si="16"/>
        <v>1</v>
      </c>
      <c r="K66" s="298" t="s">
        <v>874</v>
      </c>
      <c r="L66" s="300">
        <f t="shared" si="20"/>
        <v>1</v>
      </c>
      <c r="M66" s="301">
        <v>6</v>
      </c>
      <c r="N66" s="305">
        <v>6</v>
      </c>
      <c r="O66" s="359">
        <f t="shared" ref="O66:O76" si="38">IFERROR((M66/N66),0)</f>
        <v>1</v>
      </c>
      <c r="P66" s="298" t="s">
        <v>1019</v>
      </c>
      <c r="Q66" s="300">
        <f t="shared" ref="Q66:Q76" si="39">IFERROR(IF(L66="Según demanda",M66/N66,M66/L66),0)</f>
        <v>6</v>
      </c>
      <c r="R66" s="301">
        <v>4</v>
      </c>
      <c r="S66" s="305">
        <v>4</v>
      </c>
      <c r="T66" s="359">
        <f t="shared" ref="T66:T76" si="40">IFERROR((R66/S66),0)</f>
        <v>1</v>
      </c>
      <c r="U66" s="298"/>
      <c r="V66" s="300">
        <f t="shared" ref="V66:V76" si="41">IFERROR(IF(Q66="Según demanda",R66/S66,R66/Q66),0)</f>
        <v>0.66666666666666663</v>
      </c>
      <c r="W66" s="301"/>
      <c r="X66" s="305"/>
      <c r="Y66" s="359">
        <f t="shared" ref="Y66:Y76" si="42">IFERROR((W66/X66),0)</f>
        <v>0</v>
      </c>
      <c r="Z66" s="298"/>
      <c r="AA66" s="300">
        <f t="shared" ref="AA66:AA76" si="43">IFERROR(IF(V66="Según demanda",W66/X66,W66/V66),0)</f>
        <v>0</v>
      </c>
    </row>
    <row r="67" spans="1:27" ht="69" x14ac:dyDescent="0.3">
      <c r="A67" s="574"/>
      <c r="B67" s="480"/>
      <c r="C67" s="631" t="s">
        <v>481</v>
      </c>
      <c r="D67" s="132" t="s">
        <v>483</v>
      </c>
      <c r="E67" s="633"/>
      <c r="F67" s="360" t="s">
        <v>1020</v>
      </c>
      <c r="G67" s="360" t="s">
        <v>725</v>
      </c>
      <c r="H67" s="301">
        <v>2</v>
      </c>
      <c r="I67" s="305">
        <v>3</v>
      </c>
      <c r="J67" s="359">
        <f t="shared" si="16"/>
        <v>0.66666666666666663</v>
      </c>
      <c r="K67" s="298" t="s">
        <v>875</v>
      </c>
      <c r="L67" s="300">
        <f t="shared" si="20"/>
        <v>0.66666666666666663</v>
      </c>
      <c r="M67" s="301">
        <v>6</v>
      </c>
      <c r="N67" s="305">
        <v>6</v>
      </c>
      <c r="O67" s="359">
        <f t="shared" si="38"/>
        <v>1</v>
      </c>
      <c r="P67" s="298" t="s">
        <v>1021</v>
      </c>
      <c r="Q67" s="300"/>
      <c r="R67" s="301">
        <v>4</v>
      </c>
      <c r="S67" s="305">
        <v>4</v>
      </c>
      <c r="T67" s="359">
        <f t="shared" si="40"/>
        <v>1</v>
      </c>
      <c r="U67" s="298"/>
      <c r="V67" s="300">
        <f t="shared" si="41"/>
        <v>0</v>
      </c>
      <c r="W67" s="301">
        <v>6</v>
      </c>
      <c r="X67" s="305">
        <v>8</v>
      </c>
      <c r="Y67" s="359">
        <f t="shared" si="42"/>
        <v>0.75</v>
      </c>
      <c r="Z67" s="298"/>
      <c r="AA67" s="300">
        <f>IFERROR(IF(V67="Según demanda",,W67/V67),0)</f>
        <v>0</v>
      </c>
    </row>
    <row r="68" spans="1:27" ht="198" customHeight="1" x14ac:dyDescent="0.3">
      <c r="A68" s="574"/>
      <c r="B68" s="480"/>
      <c r="C68" s="631"/>
      <c r="D68" s="194" t="s">
        <v>484</v>
      </c>
      <c r="E68" s="633"/>
      <c r="F68" s="360" t="s">
        <v>1018</v>
      </c>
      <c r="G68" s="360" t="s">
        <v>725</v>
      </c>
      <c r="H68" s="301">
        <v>2</v>
      </c>
      <c r="I68" s="305">
        <v>3</v>
      </c>
      <c r="J68" s="359">
        <f t="shared" si="16"/>
        <v>0.66666666666666663</v>
      </c>
      <c r="K68" s="298" t="s">
        <v>875</v>
      </c>
      <c r="L68" s="300">
        <f t="shared" si="20"/>
        <v>0.66666666666666663</v>
      </c>
      <c r="M68" s="301">
        <v>5</v>
      </c>
      <c r="N68" s="305">
        <v>6</v>
      </c>
      <c r="O68" s="359">
        <f t="shared" si="38"/>
        <v>0.83333333333333337</v>
      </c>
      <c r="P68" s="298"/>
      <c r="Q68" s="300">
        <f t="shared" si="39"/>
        <v>7.5</v>
      </c>
      <c r="R68" s="301">
        <v>3</v>
      </c>
      <c r="S68" s="305">
        <v>3</v>
      </c>
      <c r="T68" s="359">
        <f t="shared" si="40"/>
        <v>1</v>
      </c>
      <c r="U68" s="298"/>
      <c r="V68" s="300">
        <f t="shared" si="41"/>
        <v>0.4</v>
      </c>
      <c r="W68" s="301">
        <v>7</v>
      </c>
      <c r="X68" s="305">
        <v>7</v>
      </c>
      <c r="Y68" s="359">
        <f t="shared" si="42"/>
        <v>1</v>
      </c>
      <c r="Z68" s="298" t="s">
        <v>1022</v>
      </c>
      <c r="AA68" s="300">
        <f t="shared" si="43"/>
        <v>17.5</v>
      </c>
    </row>
    <row r="69" spans="1:27" ht="41.4" customHeight="1" x14ac:dyDescent="0.3">
      <c r="A69" s="574"/>
      <c r="B69" s="480"/>
      <c r="C69" s="631"/>
      <c r="D69" s="194" t="s">
        <v>486</v>
      </c>
      <c r="E69" s="633" t="s">
        <v>1023</v>
      </c>
      <c r="F69" s="360" t="s">
        <v>1024</v>
      </c>
      <c r="G69" s="360" t="s">
        <v>725</v>
      </c>
      <c r="H69" s="301">
        <v>1</v>
      </c>
      <c r="I69" s="305">
        <v>1</v>
      </c>
      <c r="J69" s="359">
        <f t="shared" si="16"/>
        <v>1</v>
      </c>
      <c r="K69" s="295" t="s">
        <v>876</v>
      </c>
      <c r="L69" s="300">
        <f t="shared" si="20"/>
        <v>1</v>
      </c>
      <c r="M69" s="301">
        <v>1</v>
      </c>
      <c r="N69" s="305">
        <v>1</v>
      </c>
      <c r="O69" s="359">
        <f t="shared" si="38"/>
        <v>1</v>
      </c>
      <c r="P69" s="295"/>
      <c r="Q69" s="300">
        <f t="shared" si="39"/>
        <v>1</v>
      </c>
      <c r="R69" s="301">
        <v>1</v>
      </c>
      <c r="S69" s="305">
        <v>1</v>
      </c>
      <c r="T69" s="359">
        <f t="shared" si="40"/>
        <v>1</v>
      </c>
      <c r="U69" s="295"/>
      <c r="V69" s="300">
        <f t="shared" si="41"/>
        <v>1</v>
      </c>
      <c r="W69" s="301">
        <v>1</v>
      </c>
      <c r="X69" s="305">
        <v>1</v>
      </c>
      <c r="Y69" s="359">
        <f t="shared" si="42"/>
        <v>1</v>
      </c>
      <c r="Z69" s="295"/>
      <c r="AA69" s="300">
        <f t="shared" si="43"/>
        <v>1</v>
      </c>
    </row>
    <row r="70" spans="1:27" ht="69" x14ac:dyDescent="0.3">
      <c r="A70" s="574"/>
      <c r="B70" s="480"/>
      <c r="C70" s="631" t="s">
        <v>485</v>
      </c>
      <c r="D70" s="298" t="s">
        <v>487</v>
      </c>
      <c r="E70" s="633"/>
      <c r="F70" s="360" t="s">
        <v>1025</v>
      </c>
      <c r="G70" s="360" t="s">
        <v>725</v>
      </c>
      <c r="H70" s="301">
        <v>1080</v>
      </c>
      <c r="I70" s="305">
        <v>1603</v>
      </c>
      <c r="J70" s="359">
        <f t="shared" si="16"/>
        <v>0.67373674360573921</v>
      </c>
      <c r="K70" s="360" t="s">
        <v>877</v>
      </c>
      <c r="L70" s="300">
        <f t="shared" si="20"/>
        <v>0.67373674360573921</v>
      </c>
      <c r="M70" s="301">
        <v>2012</v>
      </c>
      <c r="N70" s="305">
        <v>2049</v>
      </c>
      <c r="O70" s="359">
        <f t="shared" si="38"/>
        <v>0.98194241093216206</v>
      </c>
      <c r="P70" s="360"/>
      <c r="Q70" s="300"/>
      <c r="R70" s="301">
        <v>1400</v>
      </c>
      <c r="S70" s="305">
        <v>2348</v>
      </c>
      <c r="T70" s="359">
        <f t="shared" si="40"/>
        <v>0.59625212947189099</v>
      </c>
      <c r="U70" s="360"/>
      <c r="V70" s="300">
        <f t="shared" si="41"/>
        <v>0</v>
      </c>
      <c r="W70" s="301"/>
      <c r="X70" s="305"/>
      <c r="Y70" s="359">
        <f t="shared" si="42"/>
        <v>0</v>
      </c>
      <c r="Z70" s="360"/>
      <c r="AA70" s="300">
        <f t="shared" si="43"/>
        <v>0</v>
      </c>
    </row>
    <row r="71" spans="1:27" ht="154.19999999999999" customHeight="1" x14ac:dyDescent="0.3">
      <c r="A71" s="574"/>
      <c r="B71" s="480"/>
      <c r="C71" s="631"/>
      <c r="D71" s="298" t="s">
        <v>488</v>
      </c>
      <c r="E71" s="633"/>
      <c r="F71" s="360" t="s">
        <v>1026</v>
      </c>
      <c r="G71" s="360" t="s">
        <v>725</v>
      </c>
      <c r="H71" s="301">
        <v>1090</v>
      </c>
      <c r="I71" s="305">
        <v>1603</v>
      </c>
      <c r="J71" s="359">
        <f t="shared" si="16"/>
        <v>0.67997504678727383</v>
      </c>
      <c r="K71" s="360"/>
      <c r="L71" s="300">
        <f t="shared" si="20"/>
        <v>0.67997504678727383</v>
      </c>
      <c r="M71" s="301">
        <v>1998</v>
      </c>
      <c r="N71" s="305">
        <v>2049</v>
      </c>
      <c r="O71" s="359">
        <f t="shared" si="38"/>
        <v>0.97510980966325034</v>
      </c>
      <c r="P71" s="360"/>
      <c r="Q71" s="300"/>
      <c r="R71" s="301">
        <v>1565</v>
      </c>
      <c r="S71" s="305">
        <v>2348</v>
      </c>
      <c r="T71" s="359">
        <f t="shared" si="40"/>
        <v>0.66652470187393531</v>
      </c>
      <c r="U71" s="360" t="s">
        <v>1146</v>
      </c>
      <c r="V71" s="300">
        <f t="shared" si="41"/>
        <v>0</v>
      </c>
      <c r="W71" s="301">
        <v>1520</v>
      </c>
      <c r="X71" s="305">
        <v>1562</v>
      </c>
      <c r="Y71" s="359">
        <f t="shared" si="42"/>
        <v>0.97311139564660687</v>
      </c>
      <c r="Z71" s="360"/>
      <c r="AA71" s="300">
        <f t="shared" si="43"/>
        <v>0</v>
      </c>
    </row>
    <row r="72" spans="1:27" ht="185.4" customHeight="1" x14ac:dyDescent="0.3">
      <c r="A72" s="574"/>
      <c r="B72" s="480"/>
      <c r="C72" s="631"/>
      <c r="D72" s="295" t="s">
        <v>490</v>
      </c>
      <c r="E72" s="482" t="s">
        <v>1027</v>
      </c>
      <c r="F72" s="360" t="s">
        <v>1028</v>
      </c>
      <c r="G72" s="360" t="s">
        <v>725</v>
      </c>
      <c r="H72" s="301">
        <v>5</v>
      </c>
      <c r="I72" s="305">
        <v>5</v>
      </c>
      <c r="J72" s="359">
        <f t="shared" si="16"/>
        <v>1</v>
      </c>
      <c r="K72" s="360"/>
      <c r="L72" s="300">
        <f t="shared" si="20"/>
        <v>1</v>
      </c>
      <c r="M72" s="301">
        <v>6</v>
      </c>
      <c r="N72" s="305">
        <v>6</v>
      </c>
      <c r="O72" s="359">
        <f t="shared" si="38"/>
        <v>1</v>
      </c>
      <c r="P72" s="360">
        <v>0</v>
      </c>
      <c r="Q72" s="300"/>
      <c r="R72" s="301">
        <v>10</v>
      </c>
      <c r="S72" s="305">
        <v>10</v>
      </c>
      <c r="T72" s="359">
        <f t="shared" si="40"/>
        <v>1</v>
      </c>
      <c r="U72" s="360"/>
      <c r="V72" s="300" t="s">
        <v>1029</v>
      </c>
      <c r="W72" s="301">
        <v>17</v>
      </c>
      <c r="X72" s="305">
        <v>17</v>
      </c>
      <c r="Y72" s="359">
        <f t="shared" si="42"/>
        <v>1</v>
      </c>
      <c r="Z72" s="360"/>
      <c r="AA72" s="300">
        <f t="shared" si="43"/>
        <v>0</v>
      </c>
    </row>
    <row r="73" spans="1:27" ht="86.25" customHeight="1" x14ac:dyDescent="0.3">
      <c r="A73" s="574"/>
      <c r="B73" s="480" t="s">
        <v>64</v>
      </c>
      <c r="C73" s="481" t="s">
        <v>489</v>
      </c>
      <c r="D73" s="295" t="s">
        <v>1030</v>
      </c>
      <c r="E73" s="482"/>
      <c r="F73" s="360" t="s">
        <v>1031</v>
      </c>
      <c r="G73" s="360" t="s">
        <v>725</v>
      </c>
      <c r="H73" s="301">
        <v>3</v>
      </c>
      <c r="I73" s="305">
        <v>3</v>
      </c>
      <c r="J73" s="359">
        <f t="shared" si="16"/>
        <v>1</v>
      </c>
      <c r="K73" s="296"/>
      <c r="L73" s="300">
        <f t="shared" si="20"/>
        <v>1</v>
      </c>
      <c r="M73" s="301">
        <v>2</v>
      </c>
      <c r="N73" s="305">
        <v>2</v>
      </c>
      <c r="O73" s="359">
        <f t="shared" si="38"/>
        <v>1</v>
      </c>
      <c r="P73" s="296"/>
      <c r="Q73" s="300">
        <f t="shared" si="39"/>
        <v>2</v>
      </c>
      <c r="R73" s="301">
        <v>9</v>
      </c>
      <c r="S73" s="305">
        <v>10</v>
      </c>
      <c r="T73" s="359">
        <f t="shared" si="40"/>
        <v>0.9</v>
      </c>
      <c r="U73" s="296"/>
      <c r="V73" s="300">
        <f t="shared" si="41"/>
        <v>4.5</v>
      </c>
      <c r="W73" s="301">
        <v>10</v>
      </c>
      <c r="X73" s="305">
        <v>10</v>
      </c>
      <c r="Y73" s="359">
        <f t="shared" si="42"/>
        <v>1</v>
      </c>
      <c r="Z73" s="296"/>
      <c r="AA73" s="300">
        <f t="shared" si="43"/>
        <v>2.2222222222222223</v>
      </c>
    </row>
    <row r="74" spans="1:27" ht="99.75" customHeight="1" x14ac:dyDescent="0.3">
      <c r="A74" s="574"/>
      <c r="B74" s="480"/>
      <c r="C74" s="481"/>
      <c r="D74" s="295" t="s">
        <v>1032</v>
      </c>
      <c r="E74" s="482"/>
      <c r="F74" s="360" t="s">
        <v>1033</v>
      </c>
      <c r="G74" s="360" t="s">
        <v>725</v>
      </c>
      <c r="H74" s="301">
        <v>5</v>
      </c>
      <c r="I74" s="305">
        <v>5</v>
      </c>
      <c r="J74" s="359">
        <f t="shared" si="16"/>
        <v>1</v>
      </c>
      <c r="K74" s="302" t="s">
        <v>878</v>
      </c>
      <c r="L74" s="300">
        <f t="shared" si="20"/>
        <v>1</v>
      </c>
      <c r="M74" s="301">
        <v>6</v>
      </c>
      <c r="N74" s="305">
        <v>6</v>
      </c>
      <c r="O74" s="359">
        <f t="shared" si="38"/>
        <v>1</v>
      </c>
      <c r="P74" s="302" t="s">
        <v>878</v>
      </c>
      <c r="Q74" s="300">
        <f t="shared" si="39"/>
        <v>6</v>
      </c>
      <c r="R74" s="301">
        <v>10</v>
      </c>
      <c r="S74" s="305">
        <v>10</v>
      </c>
      <c r="T74" s="359">
        <f t="shared" si="40"/>
        <v>1</v>
      </c>
      <c r="U74" s="302"/>
      <c r="V74" s="300">
        <f t="shared" si="41"/>
        <v>1.6666666666666667</v>
      </c>
      <c r="W74" s="301">
        <v>15</v>
      </c>
      <c r="X74" s="305">
        <v>17</v>
      </c>
      <c r="Y74" s="359">
        <f t="shared" si="42"/>
        <v>0.88235294117647056</v>
      </c>
      <c r="Z74" s="302"/>
      <c r="AA74" s="300">
        <f t="shared" si="43"/>
        <v>9</v>
      </c>
    </row>
    <row r="75" spans="1:27" ht="142.5" customHeight="1" x14ac:dyDescent="0.3">
      <c r="A75" s="574"/>
      <c r="B75" s="480"/>
      <c r="C75" s="481"/>
      <c r="D75" s="295" t="s">
        <v>1034</v>
      </c>
      <c r="E75" s="482"/>
      <c r="F75" s="360" t="s">
        <v>1035</v>
      </c>
      <c r="G75" s="360" t="s">
        <v>725</v>
      </c>
      <c r="H75" s="301">
        <v>3</v>
      </c>
      <c r="I75" s="305">
        <v>3</v>
      </c>
      <c r="J75" s="359">
        <f t="shared" si="16"/>
        <v>1</v>
      </c>
      <c r="K75" s="296" t="s">
        <v>879</v>
      </c>
      <c r="L75" s="300">
        <f t="shared" si="20"/>
        <v>1</v>
      </c>
      <c r="M75" s="301">
        <v>4</v>
      </c>
      <c r="N75" s="305">
        <v>4</v>
      </c>
      <c r="O75" s="359">
        <f t="shared" si="38"/>
        <v>1</v>
      </c>
      <c r="P75" s="296"/>
      <c r="Q75" s="300">
        <f t="shared" si="39"/>
        <v>4</v>
      </c>
      <c r="R75" s="301">
        <v>4</v>
      </c>
      <c r="S75" s="305">
        <v>4</v>
      </c>
      <c r="T75" s="359">
        <f t="shared" si="40"/>
        <v>1</v>
      </c>
      <c r="U75" s="296"/>
      <c r="V75" s="300">
        <f t="shared" si="41"/>
        <v>1</v>
      </c>
      <c r="W75" s="301">
        <v>10</v>
      </c>
      <c r="X75" s="305">
        <v>10</v>
      </c>
      <c r="Y75" s="359">
        <f t="shared" si="42"/>
        <v>1</v>
      </c>
      <c r="Z75" s="296"/>
      <c r="AA75" s="300">
        <f t="shared" si="43"/>
        <v>10</v>
      </c>
    </row>
    <row r="76" spans="1:27" ht="127.2" customHeight="1" x14ac:dyDescent="0.3">
      <c r="A76" s="574"/>
      <c r="B76" s="480"/>
      <c r="C76" s="481"/>
      <c r="D76" s="481" t="s">
        <v>1036</v>
      </c>
      <c r="E76" s="482"/>
      <c r="F76" s="474" t="s">
        <v>1037</v>
      </c>
      <c r="G76" s="474" t="s">
        <v>725</v>
      </c>
      <c r="H76" s="522">
        <v>0</v>
      </c>
      <c r="I76" s="523">
        <v>0</v>
      </c>
      <c r="J76" s="524">
        <f t="shared" si="16"/>
        <v>0</v>
      </c>
      <c r="K76" s="493"/>
      <c r="L76" s="521">
        <f t="shared" si="20"/>
        <v>0</v>
      </c>
      <c r="M76" s="522">
        <v>0</v>
      </c>
      <c r="N76" s="523">
        <v>0</v>
      </c>
      <c r="O76" s="524">
        <f t="shared" si="38"/>
        <v>0</v>
      </c>
      <c r="P76" s="493"/>
      <c r="Q76" s="521">
        <f t="shared" si="39"/>
        <v>0</v>
      </c>
      <c r="R76" s="522">
        <v>0</v>
      </c>
      <c r="S76" s="523">
        <v>0</v>
      </c>
      <c r="T76" s="524">
        <f t="shared" si="40"/>
        <v>0</v>
      </c>
      <c r="U76" s="493" t="s">
        <v>1038</v>
      </c>
      <c r="V76" s="521">
        <f t="shared" si="41"/>
        <v>0</v>
      </c>
      <c r="W76" s="522">
        <v>1</v>
      </c>
      <c r="X76" s="523">
        <v>1</v>
      </c>
      <c r="Y76" s="524">
        <f t="shared" si="42"/>
        <v>1</v>
      </c>
      <c r="Z76" s="493" t="s">
        <v>1038</v>
      </c>
      <c r="AA76" s="521">
        <f t="shared" si="43"/>
        <v>0</v>
      </c>
    </row>
    <row r="77" spans="1:27" ht="171" customHeight="1" x14ac:dyDescent="0.3">
      <c r="A77" s="574"/>
      <c r="B77" s="480"/>
      <c r="C77" s="481"/>
      <c r="D77" s="481"/>
      <c r="E77" s="482"/>
      <c r="F77" s="474"/>
      <c r="G77" s="474"/>
      <c r="H77" s="522"/>
      <c r="I77" s="523"/>
      <c r="J77" s="524"/>
      <c r="K77" s="493"/>
      <c r="L77" s="521"/>
      <c r="M77" s="522"/>
      <c r="N77" s="523"/>
      <c r="O77" s="524"/>
      <c r="P77" s="493"/>
      <c r="Q77" s="521"/>
      <c r="R77" s="522"/>
      <c r="S77" s="523"/>
      <c r="T77" s="524"/>
      <c r="U77" s="493"/>
      <c r="V77" s="521"/>
      <c r="W77" s="522"/>
      <c r="X77" s="523"/>
      <c r="Y77" s="524"/>
      <c r="Z77" s="493"/>
      <c r="AA77" s="521"/>
    </row>
    <row r="78" spans="1:27" ht="79.2" customHeight="1" x14ac:dyDescent="0.3">
      <c r="A78" s="574"/>
      <c r="B78" s="480"/>
      <c r="C78" s="481"/>
      <c r="D78" s="295" t="s">
        <v>492</v>
      </c>
      <c r="E78" s="295" t="s">
        <v>1039</v>
      </c>
      <c r="F78" s="360" t="s">
        <v>1040</v>
      </c>
      <c r="G78" s="360" t="s">
        <v>725</v>
      </c>
      <c r="H78" s="301">
        <v>1</v>
      </c>
      <c r="I78" s="305">
        <v>1</v>
      </c>
      <c r="J78" s="359">
        <f t="shared" si="16"/>
        <v>1</v>
      </c>
      <c r="K78" s="360"/>
      <c r="L78" s="300">
        <f t="shared" si="20"/>
        <v>1</v>
      </c>
      <c r="M78" s="301">
        <v>1</v>
      </c>
      <c r="N78" s="305">
        <v>1</v>
      </c>
      <c r="O78" s="359">
        <f t="shared" ref="O78:O79" si="44">IFERROR((M78/N78),0)</f>
        <v>1</v>
      </c>
      <c r="P78" s="360" t="s">
        <v>1041</v>
      </c>
      <c r="Q78" s="300">
        <f t="shared" ref="Q78:Q79" si="45">IFERROR(IF(L78="Según demanda",M78/N78,M78/L78),0)</f>
        <v>1</v>
      </c>
      <c r="R78" s="301">
        <v>1</v>
      </c>
      <c r="S78" s="305">
        <v>1</v>
      </c>
      <c r="T78" s="359">
        <f t="shared" ref="T78:T79" si="46">IFERROR((R78/S78),0)</f>
        <v>1</v>
      </c>
      <c r="U78" s="360"/>
      <c r="V78" s="300">
        <f t="shared" ref="V78:V79" si="47">IFERROR(IF(Q78="Según demanda",R78/S78,R78/Q78),0)</f>
        <v>1</v>
      </c>
      <c r="W78" s="301">
        <v>1</v>
      </c>
      <c r="X78" s="305">
        <v>1</v>
      </c>
      <c r="Y78" s="359">
        <f t="shared" ref="Y78:Y79" si="48">IFERROR((W78/X78),0)</f>
        <v>1</v>
      </c>
      <c r="Z78" s="360"/>
      <c r="AA78" s="300">
        <f t="shared" ref="AA78:AA79" si="49">IFERROR(IF(V78="Según demanda",W78/X78,W78/V78),0)</f>
        <v>1</v>
      </c>
    </row>
    <row r="79" spans="1:27" ht="142.5" customHeight="1" x14ac:dyDescent="0.3">
      <c r="A79" s="574"/>
      <c r="B79" s="480" t="s">
        <v>64</v>
      </c>
      <c r="C79" s="482" t="s">
        <v>491</v>
      </c>
      <c r="D79" s="481" t="s">
        <v>1042</v>
      </c>
      <c r="E79" s="481" t="s">
        <v>1043</v>
      </c>
      <c r="F79" s="597" t="s">
        <v>1044</v>
      </c>
      <c r="G79" s="474" t="s">
        <v>725</v>
      </c>
      <c r="H79" s="512">
        <v>1</v>
      </c>
      <c r="I79" s="506">
        <v>1</v>
      </c>
      <c r="J79" s="509">
        <f t="shared" si="16"/>
        <v>1</v>
      </c>
      <c r="K79" s="503" t="s">
        <v>880</v>
      </c>
      <c r="L79" s="518">
        <f t="shared" si="20"/>
        <v>1</v>
      </c>
      <c r="M79" s="512">
        <v>1</v>
      </c>
      <c r="N79" s="506">
        <v>1</v>
      </c>
      <c r="O79" s="509">
        <f t="shared" si="44"/>
        <v>1</v>
      </c>
      <c r="P79" s="503"/>
      <c r="Q79" s="518">
        <f t="shared" si="45"/>
        <v>1</v>
      </c>
      <c r="R79" s="512">
        <v>1</v>
      </c>
      <c r="S79" s="506">
        <v>1</v>
      </c>
      <c r="T79" s="509">
        <f t="shared" si="46"/>
        <v>1</v>
      </c>
      <c r="U79" s="503"/>
      <c r="V79" s="518">
        <f t="shared" si="47"/>
        <v>1</v>
      </c>
      <c r="W79" s="512">
        <v>1</v>
      </c>
      <c r="X79" s="506">
        <v>1</v>
      </c>
      <c r="Y79" s="509">
        <f t="shared" si="48"/>
        <v>1</v>
      </c>
      <c r="Z79" s="503"/>
      <c r="AA79" s="518">
        <f t="shared" si="49"/>
        <v>1</v>
      </c>
    </row>
    <row r="80" spans="1:27" ht="71.25" customHeight="1" x14ac:dyDescent="0.3">
      <c r="A80" s="574"/>
      <c r="B80" s="480"/>
      <c r="C80" s="482"/>
      <c r="D80" s="481"/>
      <c r="E80" s="481"/>
      <c r="F80" s="598"/>
      <c r="G80" s="474"/>
      <c r="H80" s="513"/>
      <c r="I80" s="507"/>
      <c r="J80" s="510"/>
      <c r="K80" s="504"/>
      <c r="L80" s="519"/>
      <c r="M80" s="513"/>
      <c r="N80" s="507"/>
      <c r="O80" s="510"/>
      <c r="P80" s="504"/>
      <c r="Q80" s="519"/>
      <c r="R80" s="513"/>
      <c r="S80" s="507"/>
      <c r="T80" s="510"/>
      <c r="U80" s="504"/>
      <c r="V80" s="519"/>
      <c r="W80" s="513"/>
      <c r="X80" s="507"/>
      <c r="Y80" s="510"/>
      <c r="Z80" s="504"/>
      <c r="AA80" s="519"/>
    </row>
    <row r="81" spans="1:27" ht="71.25" customHeight="1" x14ac:dyDescent="0.3">
      <c r="A81" s="574"/>
      <c r="B81" s="480"/>
      <c r="C81" s="482"/>
      <c r="D81" s="481" t="s">
        <v>493</v>
      </c>
      <c r="E81" s="481"/>
      <c r="F81" s="598"/>
      <c r="G81" s="609" t="s">
        <v>725</v>
      </c>
      <c r="H81" s="513"/>
      <c r="I81" s="507"/>
      <c r="J81" s="510"/>
      <c r="K81" s="504"/>
      <c r="L81" s="519"/>
      <c r="M81" s="513"/>
      <c r="N81" s="507"/>
      <c r="O81" s="510"/>
      <c r="P81" s="504"/>
      <c r="Q81" s="519"/>
      <c r="R81" s="513"/>
      <c r="S81" s="507"/>
      <c r="T81" s="510"/>
      <c r="U81" s="504"/>
      <c r="V81" s="519"/>
      <c r="W81" s="513"/>
      <c r="X81" s="507"/>
      <c r="Y81" s="510"/>
      <c r="Z81" s="504"/>
      <c r="AA81" s="519"/>
    </row>
    <row r="82" spans="1:27" ht="57" customHeight="1" x14ac:dyDescent="0.3">
      <c r="A82" s="574"/>
      <c r="B82" s="480"/>
      <c r="C82" s="482"/>
      <c r="D82" s="481"/>
      <c r="E82" s="481"/>
      <c r="F82" s="608"/>
      <c r="G82" s="609"/>
      <c r="H82" s="514"/>
      <c r="I82" s="508"/>
      <c r="J82" s="511"/>
      <c r="K82" s="505"/>
      <c r="L82" s="520"/>
      <c r="M82" s="514"/>
      <c r="N82" s="508"/>
      <c r="O82" s="511"/>
      <c r="P82" s="505"/>
      <c r="Q82" s="520"/>
      <c r="R82" s="514"/>
      <c r="S82" s="508"/>
      <c r="T82" s="511"/>
      <c r="U82" s="505"/>
      <c r="V82" s="520"/>
      <c r="W82" s="514"/>
      <c r="X82" s="508"/>
      <c r="Y82" s="511"/>
      <c r="Z82" s="505"/>
      <c r="AA82" s="520"/>
    </row>
    <row r="83" spans="1:27" ht="110.4" x14ac:dyDescent="0.3">
      <c r="A83" s="574"/>
      <c r="B83" s="480"/>
      <c r="C83" s="482"/>
      <c r="D83" s="295" t="s">
        <v>495</v>
      </c>
      <c r="E83" s="295" t="s">
        <v>1045</v>
      </c>
      <c r="F83" s="360" t="s">
        <v>1046</v>
      </c>
      <c r="G83" s="308" t="s">
        <v>725</v>
      </c>
      <c r="H83" s="318">
        <v>2</v>
      </c>
      <c r="I83" s="329">
        <v>2</v>
      </c>
      <c r="J83" s="334">
        <f t="shared" ref="J83:J88" si="50">IFERROR((H83/I83),0)</f>
        <v>1</v>
      </c>
      <c r="K83" s="302"/>
      <c r="L83" s="300">
        <f t="shared" ref="L83:L88" si="51">IFERROR(IF(G83="Según demanda",H83/I83,H83/G83),0)</f>
        <v>1</v>
      </c>
      <c r="M83" s="318">
        <v>0</v>
      </c>
      <c r="N83" s="329">
        <v>0</v>
      </c>
      <c r="O83" s="334">
        <f t="shared" ref="O83:O84" si="52">IFERROR((M83/N83),0)</f>
        <v>0</v>
      </c>
      <c r="P83" s="302"/>
      <c r="Q83" s="300">
        <f t="shared" ref="Q83:Q84" si="53">IFERROR(IF(L83="Según demanda",M83/N83,M83/L83),0)</f>
        <v>0</v>
      </c>
      <c r="R83" s="318">
        <v>0</v>
      </c>
      <c r="S83" s="329">
        <v>0</v>
      </c>
      <c r="T83" s="334">
        <f t="shared" ref="T83:T84" si="54">IFERROR((R83/S83),0)</f>
        <v>0</v>
      </c>
      <c r="U83" s="302"/>
      <c r="V83" s="300">
        <f t="shared" ref="V83:V84" si="55">IFERROR(IF(Q83="Según demanda",R83/S83,R83/Q83),0)</f>
        <v>0</v>
      </c>
      <c r="W83" s="318"/>
      <c r="X83" s="329"/>
      <c r="Y83" s="334">
        <f t="shared" ref="Y83:Y84" si="56">IFERROR((W83/X83),0)</f>
        <v>0</v>
      </c>
      <c r="Z83" s="302"/>
      <c r="AA83" s="300">
        <f t="shared" ref="AA83:AA84" si="57">IFERROR(IF(V83="Según demanda",W83/X83,W83/V83),0)</f>
        <v>0</v>
      </c>
    </row>
    <row r="84" spans="1:27" ht="55.2" customHeight="1" x14ac:dyDescent="0.3">
      <c r="A84" s="574"/>
      <c r="B84" s="480" t="s">
        <v>64</v>
      </c>
      <c r="C84" s="482" t="s">
        <v>494</v>
      </c>
      <c r="D84" s="295" t="s">
        <v>496</v>
      </c>
      <c r="E84" s="483" t="s">
        <v>1047</v>
      </c>
      <c r="F84" s="597" t="s">
        <v>1048</v>
      </c>
      <c r="G84" s="308" t="s">
        <v>725</v>
      </c>
      <c r="H84" s="515">
        <v>1</v>
      </c>
      <c r="I84" s="497">
        <v>2</v>
      </c>
      <c r="J84" s="500">
        <f t="shared" si="50"/>
        <v>0.5</v>
      </c>
      <c r="K84" s="503"/>
      <c r="L84" s="518">
        <f t="shared" si="51"/>
        <v>0.5</v>
      </c>
      <c r="M84" s="515">
        <v>1</v>
      </c>
      <c r="N84" s="497">
        <v>1</v>
      </c>
      <c r="O84" s="500">
        <f t="shared" si="52"/>
        <v>1</v>
      </c>
      <c r="P84" s="503"/>
      <c r="Q84" s="518">
        <f t="shared" si="53"/>
        <v>2</v>
      </c>
      <c r="R84" s="515">
        <v>0</v>
      </c>
      <c r="S84" s="497">
        <v>0</v>
      </c>
      <c r="T84" s="500">
        <f t="shared" si="54"/>
        <v>0</v>
      </c>
      <c r="U84" s="503"/>
      <c r="V84" s="518">
        <f t="shared" si="55"/>
        <v>0</v>
      </c>
      <c r="W84" s="515">
        <v>0</v>
      </c>
      <c r="X84" s="497">
        <v>0</v>
      </c>
      <c r="Y84" s="500">
        <f t="shared" si="56"/>
        <v>0</v>
      </c>
      <c r="Z84" s="503"/>
      <c r="AA84" s="518">
        <f t="shared" si="57"/>
        <v>0</v>
      </c>
    </row>
    <row r="85" spans="1:27" ht="41.4" x14ac:dyDescent="0.3">
      <c r="A85" s="574"/>
      <c r="B85" s="480"/>
      <c r="C85" s="482"/>
      <c r="D85" s="295" t="s">
        <v>497</v>
      </c>
      <c r="E85" s="484"/>
      <c r="F85" s="598"/>
      <c r="G85" s="308" t="s">
        <v>725</v>
      </c>
      <c r="H85" s="516"/>
      <c r="I85" s="498"/>
      <c r="J85" s="501"/>
      <c r="K85" s="504"/>
      <c r="L85" s="519"/>
      <c r="M85" s="516"/>
      <c r="N85" s="498"/>
      <c r="O85" s="501"/>
      <c r="P85" s="504"/>
      <c r="Q85" s="519"/>
      <c r="R85" s="516"/>
      <c r="S85" s="498"/>
      <c r="T85" s="501"/>
      <c r="U85" s="504"/>
      <c r="V85" s="519"/>
      <c r="W85" s="516"/>
      <c r="X85" s="498"/>
      <c r="Y85" s="501"/>
      <c r="Z85" s="504"/>
      <c r="AA85" s="519"/>
    </row>
    <row r="86" spans="1:27" ht="14.4" customHeight="1" x14ac:dyDescent="0.3">
      <c r="A86" s="574"/>
      <c r="B86" s="480"/>
      <c r="C86" s="482"/>
      <c r="D86" s="481" t="s">
        <v>498</v>
      </c>
      <c r="E86" s="636" t="s">
        <v>1049</v>
      </c>
      <c r="F86" s="598"/>
      <c r="G86" s="609" t="s">
        <v>725</v>
      </c>
      <c r="H86" s="516"/>
      <c r="I86" s="498"/>
      <c r="J86" s="501"/>
      <c r="K86" s="504"/>
      <c r="L86" s="519"/>
      <c r="M86" s="516"/>
      <c r="N86" s="498"/>
      <c r="O86" s="501"/>
      <c r="P86" s="504"/>
      <c r="Q86" s="519"/>
      <c r="R86" s="516"/>
      <c r="S86" s="498"/>
      <c r="T86" s="501"/>
      <c r="U86" s="504"/>
      <c r="V86" s="519"/>
      <c r="W86" s="516"/>
      <c r="X86" s="498"/>
      <c r="Y86" s="501"/>
      <c r="Z86" s="504"/>
      <c r="AA86" s="519"/>
    </row>
    <row r="87" spans="1:27" x14ac:dyDescent="0.3">
      <c r="A87" s="574"/>
      <c r="B87" s="480"/>
      <c r="C87" s="482"/>
      <c r="D87" s="481"/>
      <c r="E87" s="637"/>
      <c r="F87" s="608"/>
      <c r="G87" s="609"/>
      <c r="H87" s="517"/>
      <c r="I87" s="499"/>
      <c r="J87" s="502"/>
      <c r="K87" s="505"/>
      <c r="L87" s="520"/>
      <c r="M87" s="517"/>
      <c r="N87" s="499"/>
      <c r="O87" s="502"/>
      <c r="P87" s="505"/>
      <c r="Q87" s="520"/>
      <c r="R87" s="517"/>
      <c r="S87" s="499"/>
      <c r="T87" s="502"/>
      <c r="U87" s="505"/>
      <c r="V87" s="520"/>
      <c r="W87" s="517"/>
      <c r="X87" s="499"/>
      <c r="Y87" s="502"/>
      <c r="Z87" s="505"/>
      <c r="AA87" s="520"/>
    </row>
    <row r="88" spans="1:27" ht="14.4" customHeight="1" x14ac:dyDescent="0.3">
      <c r="A88" s="574"/>
      <c r="B88" s="480"/>
      <c r="C88" s="482"/>
      <c r="D88" s="295" t="s">
        <v>499</v>
      </c>
      <c r="E88" s="637"/>
      <c r="F88" s="597" t="s">
        <v>1050</v>
      </c>
      <c r="G88" s="590" t="s">
        <v>725</v>
      </c>
      <c r="H88" s="515">
        <v>2</v>
      </c>
      <c r="I88" s="497">
        <v>2</v>
      </c>
      <c r="J88" s="500">
        <f t="shared" si="50"/>
        <v>1</v>
      </c>
      <c r="K88" s="503"/>
      <c r="L88" s="518">
        <f t="shared" si="51"/>
        <v>1</v>
      </c>
      <c r="M88" s="515"/>
      <c r="N88" s="497"/>
      <c r="O88" s="500">
        <f t="shared" ref="O88" si="58">IFERROR((M88/N88),0)</f>
        <v>0</v>
      </c>
      <c r="P88" s="503"/>
      <c r="Q88" s="518">
        <f t="shared" ref="Q88" si="59">IFERROR(IF(L88="Según demanda",M88/N88,M88/L88),0)</f>
        <v>0</v>
      </c>
      <c r="R88" s="515">
        <v>0</v>
      </c>
      <c r="S88" s="497">
        <v>0</v>
      </c>
      <c r="T88" s="500">
        <f t="shared" ref="T88" si="60">IFERROR((R88/S88),0)</f>
        <v>0</v>
      </c>
      <c r="U88" s="503"/>
      <c r="V88" s="518">
        <f t="shared" ref="V88" si="61">IFERROR(IF(Q88="Según demanda",R88/S88,R88/Q88),0)</f>
        <v>0</v>
      </c>
      <c r="W88" s="515"/>
      <c r="X88" s="497"/>
      <c r="Y88" s="500">
        <f t="shared" ref="Y88" si="62">IFERROR((W88/X88),0)</f>
        <v>0</v>
      </c>
      <c r="Z88" s="503"/>
      <c r="AA88" s="518">
        <f t="shared" ref="AA88" si="63">IFERROR(IF(V88="Según demanda",W88/X88,W88/V88),0)</f>
        <v>0</v>
      </c>
    </row>
    <row r="89" spans="1:27" x14ac:dyDescent="0.3">
      <c r="A89" s="574"/>
      <c r="B89" s="480"/>
      <c r="C89" s="482"/>
      <c r="D89" s="485" t="s">
        <v>500</v>
      </c>
      <c r="E89" s="637"/>
      <c r="F89" s="598"/>
      <c r="G89" s="591"/>
      <c r="H89" s="516"/>
      <c r="I89" s="498"/>
      <c r="J89" s="501"/>
      <c r="K89" s="504"/>
      <c r="L89" s="519"/>
      <c r="M89" s="516"/>
      <c r="N89" s="498"/>
      <c r="O89" s="501"/>
      <c r="P89" s="504"/>
      <c r="Q89" s="519"/>
      <c r="R89" s="516"/>
      <c r="S89" s="498"/>
      <c r="T89" s="501"/>
      <c r="U89" s="504"/>
      <c r="V89" s="519"/>
      <c r="W89" s="516"/>
      <c r="X89" s="498"/>
      <c r="Y89" s="501"/>
      <c r="Z89" s="504"/>
      <c r="AA89" s="519"/>
    </row>
    <row r="90" spans="1:27" x14ac:dyDescent="0.3">
      <c r="A90" s="574"/>
      <c r="B90" s="480"/>
      <c r="C90" s="482"/>
      <c r="D90" s="486"/>
      <c r="E90" s="638"/>
      <c r="F90" s="608"/>
      <c r="G90" s="592"/>
      <c r="H90" s="517"/>
      <c r="I90" s="499"/>
      <c r="J90" s="502"/>
      <c r="K90" s="505"/>
      <c r="L90" s="520"/>
      <c r="M90" s="517"/>
      <c r="N90" s="499"/>
      <c r="O90" s="502"/>
      <c r="P90" s="505"/>
      <c r="Q90" s="520"/>
      <c r="R90" s="516"/>
      <c r="S90" s="498"/>
      <c r="T90" s="501"/>
      <c r="U90" s="504"/>
      <c r="V90" s="519"/>
      <c r="W90" s="516"/>
      <c r="X90" s="498"/>
      <c r="Y90" s="501"/>
      <c r="Z90" s="504"/>
      <c r="AA90" s="519"/>
    </row>
    <row r="91" spans="1:27" ht="14.4" customHeight="1" x14ac:dyDescent="0.3">
      <c r="A91" s="574"/>
      <c r="B91" s="473" t="s">
        <v>732</v>
      </c>
      <c r="C91" s="634" t="s">
        <v>1051</v>
      </c>
      <c r="D91" s="493" t="s">
        <v>1052</v>
      </c>
      <c r="E91" s="493" t="s">
        <v>1053</v>
      </c>
      <c r="F91" s="493" t="s">
        <v>1054</v>
      </c>
      <c r="G91" s="493" t="s">
        <v>881</v>
      </c>
      <c r="H91" s="522">
        <v>194</v>
      </c>
      <c r="I91" s="523">
        <v>194</v>
      </c>
      <c r="J91" s="602">
        <f>IFERROR((#REF!/#REF!),0)</f>
        <v>0</v>
      </c>
      <c r="K91" s="493"/>
      <c r="L91" s="521">
        <f>IFERROR(IF(G91="Según demanda",#REF!/#REF!,#REF!/G91),0)</f>
        <v>0</v>
      </c>
      <c r="M91" s="639">
        <v>53</v>
      </c>
      <c r="N91" s="640">
        <v>53</v>
      </c>
      <c r="O91" s="602">
        <f>IFERROR((#REF!/#REF!),0)</f>
        <v>0</v>
      </c>
      <c r="P91" s="493"/>
      <c r="Q91" s="521">
        <f>IFERROR(IF(L91="Según demanda",#REF!/#REF!,#REF!/L91),0)</f>
        <v>0</v>
      </c>
      <c r="R91" s="639"/>
      <c r="S91" s="640"/>
      <c r="T91" s="602">
        <f>IFERROR((#REF!/#REF!),0)</f>
        <v>0</v>
      </c>
      <c r="U91" s="493"/>
      <c r="V91" s="521">
        <f>IFERROR(IF(Q91="Según demanda",#REF!/#REF!,#REF!/Q91),0)</f>
        <v>0</v>
      </c>
      <c r="W91" s="639"/>
      <c r="X91" s="640"/>
      <c r="Y91" s="602">
        <f>IFERROR((#REF!/#REF!),0)</f>
        <v>0</v>
      </c>
      <c r="Z91" s="493"/>
      <c r="AA91" s="521">
        <f>IFERROR(IF(V91="Según demanda",#REF!/#REF!,#REF!/V91),0)</f>
        <v>0</v>
      </c>
    </row>
    <row r="92" spans="1:27" x14ac:dyDescent="0.3">
      <c r="A92" s="574"/>
      <c r="B92" s="473"/>
      <c r="C92" s="634"/>
      <c r="D92" s="493"/>
      <c r="E92" s="493"/>
      <c r="F92" s="493"/>
      <c r="G92" s="493"/>
      <c r="H92" s="522"/>
      <c r="I92" s="523"/>
      <c r="J92" s="602"/>
      <c r="K92" s="493"/>
      <c r="L92" s="521"/>
      <c r="M92" s="639"/>
      <c r="N92" s="640"/>
      <c r="O92" s="602"/>
      <c r="P92" s="493"/>
      <c r="Q92" s="521"/>
      <c r="R92" s="639"/>
      <c r="S92" s="640"/>
      <c r="T92" s="602"/>
      <c r="U92" s="493"/>
      <c r="V92" s="521"/>
      <c r="W92" s="639"/>
      <c r="X92" s="640"/>
      <c r="Y92" s="602"/>
      <c r="Z92" s="493"/>
      <c r="AA92" s="521"/>
    </row>
    <row r="93" spans="1:27" ht="69" x14ac:dyDescent="0.3">
      <c r="A93" s="574"/>
      <c r="B93" s="473"/>
      <c r="C93" s="634"/>
      <c r="D93" s="303" t="s">
        <v>1055</v>
      </c>
      <c r="E93" s="493"/>
      <c r="F93" s="302" t="s">
        <v>1056</v>
      </c>
      <c r="G93" s="302" t="s">
        <v>881</v>
      </c>
      <c r="H93" s="152">
        <v>194</v>
      </c>
      <c r="I93" s="153">
        <v>194</v>
      </c>
      <c r="J93" s="151">
        <f t="shared" ref="J93:J96" si="64">IFERROR((H93/I93),0)</f>
        <v>1</v>
      </c>
      <c r="K93" s="298"/>
      <c r="L93" s="151">
        <f t="shared" ref="L93:L96" si="65">IFERROR((J93/K93),0)</f>
        <v>0</v>
      </c>
      <c r="M93" s="319">
        <v>53</v>
      </c>
      <c r="N93" s="320">
        <v>53</v>
      </c>
      <c r="O93" s="151">
        <f t="shared" ref="O93:O98" si="66">IFERROR((M93/N93),0)</f>
        <v>1</v>
      </c>
      <c r="P93" s="162"/>
      <c r="Q93" s="316">
        <f t="shared" ref="Q93:Q95" si="67">IFERROR(IF(L93="Según demanda",M93/N93,M93/L93),0)</f>
        <v>0</v>
      </c>
      <c r="R93" s="319"/>
      <c r="S93" s="320"/>
      <c r="T93" s="151">
        <f t="shared" ref="T93:T96" si="68">IFERROR((R93/S93),0)</f>
        <v>0</v>
      </c>
      <c r="U93" s="162"/>
      <c r="V93" s="316">
        <f t="shared" ref="V93:V95" si="69">IFERROR(IF(Q93="Según demanda",R93/S93,R93/Q93),0)</f>
        <v>0</v>
      </c>
      <c r="W93" s="319"/>
      <c r="X93" s="320"/>
      <c r="Y93" s="151">
        <f t="shared" ref="Y93:Y96" si="70">IFERROR((W93/X93),0)</f>
        <v>0</v>
      </c>
      <c r="Z93" s="162"/>
      <c r="AA93" s="316">
        <f t="shared" ref="AA93:AA95" si="71">IFERROR(IF(V93="Según demanda",W93/X93,W93/V93),0)</f>
        <v>0</v>
      </c>
    </row>
    <row r="94" spans="1:27" ht="55.2" customHeight="1" x14ac:dyDescent="0.3">
      <c r="A94" s="574"/>
      <c r="B94" s="473"/>
      <c r="C94" s="634"/>
      <c r="D94" s="303" t="s">
        <v>1057</v>
      </c>
      <c r="E94" s="493"/>
      <c r="F94" s="302" t="s">
        <v>1058</v>
      </c>
      <c r="G94" s="302" t="s">
        <v>838</v>
      </c>
      <c r="H94" s="152">
        <v>194</v>
      </c>
      <c r="I94" s="153">
        <v>194</v>
      </c>
      <c r="J94" s="151">
        <f t="shared" si="64"/>
        <v>1</v>
      </c>
      <c r="K94" s="298"/>
      <c r="L94" s="151">
        <f t="shared" si="65"/>
        <v>0</v>
      </c>
      <c r="M94" s="319">
        <v>53</v>
      </c>
      <c r="N94" s="320">
        <v>53</v>
      </c>
      <c r="O94" s="151">
        <f t="shared" si="66"/>
        <v>1</v>
      </c>
      <c r="P94" s="162"/>
      <c r="Q94" s="316">
        <f t="shared" si="67"/>
        <v>0</v>
      </c>
      <c r="R94" s="319"/>
      <c r="S94" s="320"/>
      <c r="T94" s="151">
        <f t="shared" si="68"/>
        <v>0</v>
      </c>
      <c r="U94" s="162"/>
      <c r="V94" s="316">
        <f t="shared" si="69"/>
        <v>0</v>
      </c>
      <c r="W94" s="319"/>
      <c r="X94" s="320"/>
      <c r="Y94" s="151">
        <f t="shared" si="70"/>
        <v>0</v>
      </c>
      <c r="Z94" s="162"/>
      <c r="AA94" s="316">
        <f t="shared" si="71"/>
        <v>0</v>
      </c>
    </row>
    <row r="95" spans="1:27" ht="55.2" x14ac:dyDescent="0.3">
      <c r="A95" s="574"/>
      <c r="B95" s="473"/>
      <c r="C95" s="634"/>
      <c r="D95" s="303" t="s">
        <v>1059</v>
      </c>
      <c r="E95" s="493"/>
      <c r="F95" s="302" t="s">
        <v>1060</v>
      </c>
      <c r="G95" s="302" t="s">
        <v>838</v>
      </c>
      <c r="H95" s="152">
        <v>194</v>
      </c>
      <c r="I95" s="153">
        <v>194</v>
      </c>
      <c r="J95" s="151">
        <f t="shared" si="64"/>
        <v>1</v>
      </c>
      <c r="K95" s="298"/>
      <c r="L95" s="151">
        <f t="shared" si="65"/>
        <v>0</v>
      </c>
      <c r="M95" s="319">
        <v>53</v>
      </c>
      <c r="N95" s="320">
        <v>0</v>
      </c>
      <c r="O95" s="151">
        <f t="shared" si="66"/>
        <v>0</v>
      </c>
      <c r="P95" s="162"/>
      <c r="Q95" s="316">
        <f t="shared" si="67"/>
        <v>0</v>
      </c>
      <c r="R95" s="319"/>
      <c r="S95" s="320"/>
      <c r="T95" s="151">
        <f t="shared" si="68"/>
        <v>0</v>
      </c>
      <c r="U95" s="162"/>
      <c r="V95" s="316">
        <f t="shared" si="69"/>
        <v>0</v>
      </c>
      <c r="W95" s="319"/>
      <c r="X95" s="320"/>
      <c r="Y95" s="151">
        <f t="shared" si="70"/>
        <v>0</v>
      </c>
      <c r="Z95" s="162"/>
      <c r="AA95" s="316">
        <f t="shared" si="71"/>
        <v>0</v>
      </c>
    </row>
    <row r="96" spans="1:27" ht="14.4" customHeight="1" x14ac:dyDescent="0.3">
      <c r="A96" s="574"/>
      <c r="B96" s="473"/>
      <c r="C96" s="634"/>
      <c r="D96" s="493" t="s">
        <v>1061</v>
      </c>
      <c r="E96" s="493"/>
      <c r="F96" s="493" t="s">
        <v>1062</v>
      </c>
      <c r="G96" s="493" t="s">
        <v>882</v>
      </c>
      <c r="H96" s="522">
        <v>194</v>
      </c>
      <c r="I96" s="523">
        <v>194</v>
      </c>
      <c r="J96" s="602">
        <f t="shared" si="64"/>
        <v>1</v>
      </c>
      <c r="K96" s="481"/>
      <c r="L96" s="602">
        <f t="shared" si="65"/>
        <v>0</v>
      </c>
      <c r="M96" s="639">
        <v>53</v>
      </c>
      <c r="N96" s="640">
        <v>0</v>
      </c>
      <c r="O96" s="602">
        <f t="shared" si="66"/>
        <v>0</v>
      </c>
      <c r="P96" s="493"/>
      <c r="Q96" s="521">
        <v>0</v>
      </c>
      <c r="R96" s="639"/>
      <c r="S96" s="640"/>
      <c r="T96" s="602">
        <f t="shared" si="68"/>
        <v>0</v>
      </c>
      <c r="U96" s="493"/>
      <c r="V96" s="521">
        <v>0</v>
      </c>
      <c r="W96" s="639"/>
      <c r="X96" s="640"/>
      <c r="Y96" s="602">
        <f t="shared" si="70"/>
        <v>0</v>
      </c>
      <c r="Z96" s="493"/>
      <c r="AA96" s="521">
        <v>0</v>
      </c>
    </row>
    <row r="97" spans="1:27" x14ac:dyDescent="0.3">
      <c r="A97" s="574"/>
      <c r="B97" s="473"/>
      <c r="C97" s="634"/>
      <c r="D97" s="493"/>
      <c r="E97" s="493"/>
      <c r="F97" s="493"/>
      <c r="G97" s="493"/>
      <c r="H97" s="522"/>
      <c r="I97" s="523"/>
      <c r="J97" s="602"/>
      <c r="K97" s="481"/>
      <c r="L97" s="602"/>
      <c r="M97" s="639"/>
      <c r="N97" s="640"/>
      <c r="O97" s="602"/>
      <c r="P97" s="493"/>
      <c r="Q97" s="521"/>
      <c r="R97" s="639"/>
      <c r="S97" s="640"/>
      <c r="T97" s="602"/>
      <c r="U97" s="493"/>
      <c r="V97" s="521"/>
      <c r="W97" s="639"/>
      <c r="X97" s="640"/>
      <c r="Y97" s="602"/>
      <c r="Z97" s="493"/>
      <c r="AA97" s="521"/>
    </row>
    <row r="98" spans="1:27" ht="14.4" customHeight="1" x14ac:dyDescent="0.3">
      <c r="A98" s="574"/>
      <c r="B98" s="473"/>
      <c r="C98" s="634"/>
      <c r="D98" s="493" t="s">
        <v>1063</v>
      </c>
      <c r="E98" s="493"/>
      <c r="F98" s="493"/>
      <c r="G98" s="493"/>
      <c r="H98" s="522">
        <v>194</v>
      </c>
      <c r="I98" s="523">
        <v>66</v>
      </c>
      <c r="J98" s="602">
        <f t="shared" ref="J98" si="72">IFERROR((H98/I98),0)</f>
        <v>2.9393939393939394</v>
      </c>
      <c r="K98" s="481"/>
      <c r="L98" s="602">
        <f t="shared" ref="L98" si="73">IFERROR((J98/K98),0)</f>
        <v>0</v>
      </c>
      <c r="M98" s="639">
        <v>181</v>
      </c>
      <c r="N98" s="639">
        <v>2</v>
      </c>
      <c r="O98" s="602">
        <f t="shared" si="66"/>
        <v>90.5</v>
      </c>
      <c r="P98" s="639"/>
      <c r="Q98" s="639">
        <v>0</v>
      </c>
      <c r="R98" s="639"/>
      <c r="S98" s="639"/>
      <c r="T98" s="602">
        <f t="shared" ref="T98" si="74">IFERROR((R98/S98),0)</f>
        <v>0</v>
      </c>
      <c r="U98" s="639"/>
      <c r="V98" s="639">
        <v>0</v>
      </c>
      <c r="W98" s="639"/>
      <c r="X98" s="639"/>
      <c r="Y98" s="602">
        <f t="shared" ref="Y98" si="75">IFERROR((W98/X98),0)</f>
        <v>0</v>
      </c>
      <c r="Z98" s="639"/>
      <c r="AA98" s="639">
        <v>0</v>
      </c>
    </row>
    <row r="99" spans="1:27" x14ac:dyDescent="0.3">
      <c r="A99" s="575"/>
      <c r="B99" s="473"/>
      <c r="C99" s="634"/>
      <c r="D99" s="493"/>
      <c r="E99" s="493"/>
      <c r="F99" s="493"/>
      <c r="G99" s="493"/>
      <c r="H99" s="522"/>
      <c r="I99" s="523"/>
      <c r="J99" s="602"/>
      <c r="K99" s="481"/>
      <c r="L99" s="602"/>
      <c r="M99" s="639"/>
      <c r="N99" s="639"/>
      <c r="O99" s="602"/>
      <c r="P99" s="639"/>
      <c r="Q99" s="639"/>
      <c r="R99" s="639"/>
      <c r="S99" s="639"/>
      <c r="T99" s="602"/>
      <c r="U99" s="639"/>
      <c r="V99" s="639"/>
      <c r="W99" s="639"/>
      <c r="X99" s="639"/>
      <c r="Y99" s="602"/>
      <c r="Z99" s="639"/>
      <c r="AA99" s="639"/>
    </row>
    <row r="100" spans="1:27" ht="14.4" customHeight="1" x14ac:dyDescent="0.3">
      <c r="A100" s="625" t="s">
        <v>775</v>
      </c>
      <c r="B100" s="479" t="s">
        <v>54</v>
      </c>
      <c r="C100" s="478" t="s">
        <v>501</v>
      </c>
      <c r="D100" s="474" t="s">
        <v>502</v>
      </c>
      <c r="E100" s="474" t="s">
        <v>503</v>
      </c>
      <c r="F100" s="474" t="s">
        <v>528</v>
      </c>
      <c r="G100" s="606">
        <v>20</v>
      </c>
      <c r="H100" s="595">
        <v>3</v>
      </c>
      <c r="I100" s="506">
        <v>20</v>
      </c>
      <c r="J100" s="593">
        <f>IFERROR((H100/I100),0)</f>
        <v>0.15</v>
      </c>
      <c r="K100" s="590" t="s">
        <v>991</v>
      </c>
      <c r="L100" s="588">
        <f>IFERROR(IF(G100="Según demanda",H100/I100,H100/G100),0)</f>
        <v>0.15</v>
      </c>
      <c r="M100" s="595">
        <v>4</v>
      </c>
      <c r="N100" s="506">
        <v>20</v>
      </c>
      <c r="O100" s="593">
        <f>IFERROR((M100/N100),0)</f>
        <v>0.2</v>
      </c>
      <c r="P100" s="590" t="s">
        <v>991</v>
      </c>
      <c r="Q100" s="588">
        <f>IFERROR(IF(G100="Según demanda",(M100+H100)/(I100+N100),(M100+H100)/G100),0)</f>
        <v>0.35</v>
      </c>
      <c r="R100" s="595">
        <v>2</v>
      </c>
      <c r="S100" s="506">
        <v>20</v>
      </c>
      <c r="T100" s="593">
        <f>IFERROR((R100/S100),0)</f>
        <v>0.1</v>
      </c>
      <c r="U100" s="590"/>
      <c r="V100" s="588">
        <f t="shared" ref="V100:V113" si="76">IFERROR(IF(G100="Según demanda",(R100+M100+H100)/(I100+N100+S100),(R100+M100+H100)/G100),0)</f>
        <v>0.45</v>
      </c>
      <c r="W100" s="600"/>
      <c r="X100" s="506"/>
      <c r="Y100" s="593">
        <f>IFERROR((W100/X100),0)</f>
        <v>0</v>
      </c>
      <c r="Z100" s="590"/>
      <c r="AA100" s="588">
        <f>IFERROR(IF(G100="Según demanda",(W100+R100+M100+H100)/(I100+N100+S100+X100),(W100+R100+M100+H100)/G100),0)</f>
        <v>0.45</v>
      </c>
    </row>
    <row r="101" spans="1:27" x14ac:dyDescent="0.3">
      <c r="A101" s="626"/>
      <c r="B101" s="479"/>
      <c r="C101" s="478"/>
      <c r="D101" s="474"/>
      <c r="E101" s="474"/>
      <c r="F101" s="474"/>
      <c r="G101" s="607"/>
      <c r="H101" s="596"/>
      <c r="I101" s="508"/>
      <c r="J101" s="594"/>
      <c r="K101" s="592"/>
      <c r="L101" s="589"/>
      <c r="M101" s="596"/>
      <c r="N101" s="508"/>
      <c r="O101" s="594"/>
      <c r="P101" s="592"/>
      <c r="Q101" s="589"/>
      <c r="R101" s="596"/>
      <c r="S101" s="508"/>
      <c r="T101" s="594"/>
      <c r="U101" s="592"/>
      <c r="V101" s="589">
        <f t="shared" si="76"/>
        <v>0</v>
      </c>
      <c r="W101" s="601"/>
      <c r="X101" s="508"/>
      <c r="Y101" s="594"/>
      <c r="Z101" s="592"/>
      <c r="AA101" s="589"/>
    </row>
    <row r="102" spans="1:27" ht="55.2" customHeight="1" x14ac:dyDescent="0.3">
      <c r="A102" s="626"/>
      <c r="B102" s="479" t="s">
        <v>55</v>
      </c>
      <c r="C102" s="478" t="s">
        <v>504</v>
      </c>
      <c r="D102" s="474" t="s">
        <v>505</v>
      </c>
      <c r="E102" s="474" t="s">
        <v>506</v>
      </c>
      <c r="F102" s="365" t="s">
        <v>529</v>
      </c>
      <c r="G102" s="274" t="s">
        <v>725</v>
      </c>
      <c r="H102" s="83">
        <v>26</v>
      </c>
      <c r="I102" s="72">
        <v>26</v>
      </c>
      <c r="J102" s="333">
        <f t="shared" ref="J102:J113" si="77">IFERROR((H102/I102),0)</f>
        <v>1</v>
      </c>
      <c r="K102" s="369" t="s">
        <v>992</v>
      </c>
      <c r="L102" s="84">
        <f t="shared" ref="L102:L113" si="78">IFERROR(IF(G102="Según demanda",H102/I102,H102/G102),0)</f>
        <v>1</v>
      </c>
      <c r="M102" s="83">
        <v>31</v>
      </c>
      <c r="N102" s="72">
        <v>31</v>
      </c>
      <c r="O102" s="333">
        <f t="shared" ref="O102:O113" si="79">IFERROR((M102/N102),0)</f>
        <v>1</v>
      </c>
      <c r="P102" s="369" t="s">
        <v>993</v>
      </c>
      <c r="Q102" s="84">
        <f t="shared" ref="Q102:Q113" si="80">IFERROR(IF(G102="Según demanda",(M102+H102)/(I102+N102),(M102+H102)/G102),0)</f>
        <v>1</v>
      </c>
      <c r="R102" s="83">
        <v>55</v>
      </c>
      <c r="S102" s="72">
        <v>55</v>
      </c>
      <c r="T102" s="333">
        <f t="shared" ref="T102:T113" si="81">IFERROR((R102/S102),0)</f>
        <v>1</v>
      </c>
      <c r="U102" s="369"/>
      <c r="V102" s="125">
        <f t="shared" si="76"/>
        <v>1</v>
      </c>
      <c r="W102" s="83"/>
      <c r="X102" s="72"/>
      <c r="Y102" s="333">
        <f t="shared" ref="Y102:Y113" si="82">IFERROR((W102/X102),0)</f>
        <v>0</v>
      </c>
      <c r="Z102" s="369"/>
      <c r="AA102" s="84">
        <f t="shared" ref="AA102:AA112" si="83">IFERROR(IF(G102="Según demanda",(W102+R102+M102+H102)/(I102+N102+S102+X102),(W102+R102+M102+H102)/G102),0)</f>
        <v>1</v>
      </c>
    </row>
    <row r="103" spans="1:27" ht="41.4" x14ac:dyDescent="0.3">
      <c r="A103" s="626"/>
      <c r="B103" s="479"/>
      <c r="C103" s="478"/>
      <c r="D103" s="474"/>
      <c r="E103" s="474"/>
      <c r="F103" s="365" t="s">
        <v>530</v>
      </c>
      <c r="G103" s="274" t="s">
        <v>725</v>
      </c>
      <c r="H103" s="83">
        <v>65</v>
      </c>
      <c r="I103" s="72">
        <v>65</v>
      </c>
      <c r="J103" s="333">
        <f t="shared" si="77"/>
        <v>1</v>
      </c>
      <c r="K103" s="369" t="s">
        <v>994</v>
      </c>
      <c r="L103" s="84">
        <f t="shared" si="78"/>
        <v>1</v>
      </c>
      <c r="M103" s="83">
        <v>62</v>
      </c>
      <c r="N103" s="72">
        <v>62</v>
      </c>
      <c r="O103" s="333">
        <f t="shared" si="79"/>
        <v>1</v>
      </c>
      <c r="P103" s="369" t="s">
        <v>994</v>
      </c>
      <c r="Q103" s="84">
        <f t="shared" si="80"/>
        <v>1</v>
      </c>
      <c r="R103" s="83">
        <v>64</v>
      </c>
      <c r="S103" s="72">
        <v>64</v>
      </c>
      <c r="T103" s="333">
        <f t="shared" si="81"/>
        <v>1</v>
      </c>
      <c r="U103" s="369"/>
      <c r="V103" s="126">
        <f t="shared" si="76"/>
        <v>1</v>
      </c>
      <c r="W103" s="83"/>
      <c r="X103" s="72"/>
      <c r="Y103" s="333">
        <f t="shared" si="82"/>
        <v>0</v>
      </c>
      <c r="Z103" s="369"/>
      <c r="AA103" s="84">
        <f t="shared" si="83"/>
        <v>1</v>
      </c>
    </row>
    <row r="104" spans="1:27" ht="96.6" x14ac:dyDescent="0.3">
      <c r="A104" s="626"/>
      <c r="B104" s="367" t="s">
        <v>56</v>
      </c>
      <c r="C104" s="370" t="s">
        <v>507</v>
      </c>
      <c r="D104" s="365" t="s">
        <v>508</v>
      </c>
      <c r="E104" s="365" t="s">
        <v>509</v>
      </c>
      <c r="F104" s="365" t="s">
        <v>531</v>
      </c>
      <c r="G104" s="274">
        <v>1</v>
      </c>
      <c r="H104" s="83">
        <v>1</v>
      </c>
      <c r="I104" s="72">
        <v>1</v>
      </c>
      <c r="J104" s="333">
        <f t="shared" si="77"/>
        <v>1</v>
      </c>
      <c r="K104" s="369" t="s">
        <v>995</v>
      </c>
      <c r="L104" s="84">
        <f t="shared" si="78"/>
        <v>1</v>
      </c>
      <c r="M104" s="83"/>
      <c r="N104" s="72"/>
      <c r="O104" s="333">
        <f t="shared" si="79"/>
        <v>0</v>
      </c>
      <c r="P104" s="369" t="s">
        <v>995</v>
      </c>
      <c r="Q104" s="84">
        <f t="shared" si="80"/>
        <v>1</v>
      </c>
      <c r="R104" s="83"/>
      <c r="S104" s="72"/>
      <c r="T104" s="333">
        <f t="shared" si="81"/>
        <v>0</v>
      </c>
      <c r="U104" s="369"/>
      <c r="V104" s="125">
        <f t="shared" si="76"/>
        <v>1</v>
      </c>
      <c r="W104" s="275"/>
      <c r="X104" s="369"/>
      <c r="Y104" s="333">
        <f t="shared" si="82"/>
        <v>0</v>
      </c>
      <c r="Z104" s="369"/>
      <c r="AA104" s="84">
        <f t="shared" si="83"/>
        <v>1</v>
      </c>
    </row>
    <row r="105" spans="1:27" ht="41.4" customHeight="1" x14ac:dyDescent="0.3">
      <c r="A105" s="626"/>
      <c r="B105" s="367" t="s">
        <v>57</v>
      </c>
      <c r="C105" s="476" t="s">
        <v>510</v>
      </c>
      <c r="D105" s="365" t="s">
        <v>511</v>
      </c>
      <c r="E105" s="363" t="s">
        <v>512</v>
      </c>
      <c r="F105" s="365" t="s">
        <v>367</v>
      </c>
      <c r="G105" s="274" t="s">
        <v>725</v>
      </c>
      <c r="H105" s="83">
        <v>11</v>
      </c>
      <c r="I105" s="364">
        <v>11</v>
      </c>
      <c r="J105" s="333">
        <f t="shared" si="77"/>
        <v>1</v>
      </c>
      <c r="K105" s="590" t="s">
        <v>996</v>
      </c>
      <c r="L105" s="84">
        <f t="shared" si="78"/>
        <v>1</v>
      </c>
      <c r="M105" s="83">
        <v>19</v>
      </c>
      <c r="N105" s="364">
        <v>19</v>
      </c>
      <c r="O105" s="333">
        <f t="shared" si="79"/>
        <v>1</v>
      </c>
      <c r="P105" s="590" t="s">
        <v>996</v>
      </c>
      <c r="Q105" s="84">
        <f t="shared" si="80"/>
        <v>1</v>
      </c>
      <c r="R105" s="83">
        <v>33</v>
      </c>
      <c r="S105" s="364">
        <v>33</v>
      </c>
      <c r="T105" s="333">
        <f t="shared" si="81"/>
        <v>1</v>
      </c>
      <c r="U105" s="590"/>
      <c r="V105" s="126">
        <f t="shared" si="76"/>
        <v>1</v>
      </c>
      <c r="W105" s="83"/>
      <c r="X105" s="364"/>
      <c r="Y105" s="333">
        <f t="shared" si="82"/>
        <v>0</v>
      </c>
      <c r="Z105" s="590"/>
      <c r="AA105" s="84">
        <f t="shared" si="83"/>
        <v>1</v>
      </c>
    </row>
    <row r="106" spans="1:27" ht="96.6" x14ac:dyDescent="0.3">
      <c r="A106" s="626"/>
      <c r="B106" s="293" t="s">
        <v>58</v>
      </c>
      <c r="C106" s="476"/>
      <c r="D106" s="365" t="s">
        <v>513</v>
      </c>
      <c r="E106" s="363" t="s">
        <v>514</v>
      </c>
      <c r="F106" s="365" t="s">
        <v>367</v>
      </c>
      <c r="G106" s="274" t="s">
        <v>725</v>
      </c>
      <c r="H106" s="83">
        <v>11</v>
      </c>
      <c r="I106" s="364">
        <v>11</v>
      </c>
      <c r="J106" s="333">
        <f t="shared" si="77"/>
        <v>1</v>
      </c>
      <c r="K106" s="591"/>
      <c r="L106" s="84">
        <f t="shared" si="78"/>
        <v>1</v>
      </c>
      <c r="M106" s="83">
        <v>19</v>
      </c>
      <c r="N106" s="364">
        <v>19</v>
      </c>
      <c r="O106" s="333">
        <f t="shared" si="79"/>
        <v>1</v>
      </c>
      <c r="P106" s="591"/>
      <c r="Q106" s="84">
        <f t="shared" si="80"/>
        <v>1</v>
      </c>
      <c r="R106" s="83">
        <v>33</v>
      </c>
      <c r="S106" s="364">
        <v>33</v>
      </c>
      <c r="T106" s="333">
        <f t="shared" si="81"/>
        <v>1</v>
      </c>
      <c r="U106" s="591"/>
      <c r="V106" s="125">
        <f t="shared" si="76"/>
        <v>1</v>
      </c>
      <c r="W106" s="83"/>
      <c r="X106" s="364"/>
      <c r="Y106" s="333">
        <f t="shared" si="82"/>
        <v>0</v>
      </c>
      <c r="Z106" s="591"/>
      <c r="AA106" s="84">
        <f t="shared" si="83"/>
        <v>1</v>
      </c>
    </row>
    <row r="107" spans="1:27" ht="41.4" x14ac:dyDescent="0.3">
      <c r="A107" s="626"/>
      <c r="B107" s="293" t="s">
        <v>58</v>
      </c>
      <c r="C107" s="476"/>
      <c r="D107" s="365" t="s">
        <v>515</v>
      </c>
      <c r="E107" s="363" t="s">
        <v>516</v>
      </c>
      <c r="F107" s="365" t="s">
        <v>367</v>
      </c>
      <c r="G107" s="274" t="s">
        <v>725</v>
      </c>
      <c r="H107" s="83">
        <v>11</v>
      </c>
      <c r="I107" s="364">
        <v>11</v>
      </c>
      <c r="J107" s="333">
        <f t="shared" si="77"/>
        <v>1</v>
      </c>
      <c r="K107" s="591"/>
      <c r="L107" s="84">
        <f t="shared" si="78"/>
        <v>1</v>
      </c>
      <c r="M107" s="83">
        <v>19</v>
      </c>
      <c r="N107" s="364">
        <v>19</v>
      </c>
      <c r="O107" s="333">
        <f t="shared" si="79"/>
        <v>1</v>
      </c>
      <c r="P107" s="591"/>
      <c r="Q107" s="84">
        <f t="shared" si="80"/>
        <v>1</v>
      </c>
      <c r="R107" s="83">
        <v>33</v>
      </c>
      <c r="S107" s="364">
        <v>33</v>
      </c>
      <c r="T107" s="333">
        <f t="shared" si="81"/>
        <v>1</v>
      </c>
      <c r="U107" s="591"/>
      <c r="V107" s="126">
        <f t="shared" si="76"/>
        <v>1</v>
      </c>
      <c r="W107" s="83"/>
      <c r="X107" s="364"/>
      <c r="Y107" s="333">
        <f t="shared" si="82"/>
        <v>0</v>
      </c>
      <c r="Z107" s="591"/>
      <c r="AA107" s="84">
        <f t="shared" si="83"/>
        <v>1</v>
      </c>
    </row>
    <row r="108" spans="1:27" ht="55.2" x14ac:dyDescent="0.3">
      <c r="A108" s="626"/>
      <c r="B108" s="293" t="s">
        <v>59</v>
      </c>
      <c r="C108" s="476"/>
      <c r="D108" s="365" t="s">
        <v>517</v>
      </c>
      <c r="E108" s="363" t="s">
        <v>518</v>
      </c>
      <c r="F108" s="365" t="s">
        <v>367</v>
      </c>
      <c r="G108" s="274" t="s">
        <v>725</v>
      </c>
      <c r="H108" s="83">
        <v>11</v>
      </c>
      <c r="I108" s="364">
        <v>11</v>
      </c>
      <c r="J108" s="333">
        <f t="shared" si="77"/>
        <v>1</v>
      </c>
      <c r="K108" s="591"/>
      <c r="L108" s="84">
        <f t="shared" si="78"/>
        <v>1</v>
      </c>
      <c r="M108" s="83">
        <v>19</v>
      </c>
      <c r="N108" s="364">
        <v>19</v>
      </c>
      <c r="O108" s="333">
        <f t="shared" si="79"/>
        <v>1</v>
      </c>
      <c r="P108" s="591"/>
      <c r="Q108" s="84">
        <f t="shared" si="80"/>
        <v>1</v>
      </c>
      <c r="R108" s="83">
        <v>33</v>
      </c>
      <c r="S108" s="364">
        <v>33</v>
      </c>
      <c r="T108" s="333">
        <f t="shared" si="81"/>
        <v>1</v>
      </c>
      <c r="U108" s="591"/>
      <c r="V108" s="84">
        <f t="shared" si="76"/>
        <v>1</v>
      </c>
      <c r="W108" s="83"/>
      <c r="X108" s="364"/>
      <c r="Y108" s="333">
        <f t="shared" si="82"/>
        <v>0</v>
      </c>
      <c r="Z108" s="591"/>
      <c r="AA108" s="84">
        <f t="shared" si="83"/>
        <v>1</v>
      </c>
    </row>
    <row r="109" spans="1:27" ht="27.6" x14ac:dyDescent="0.3">
      <c r="A109" s="626"/>
      <c r="B109" s="367" t="s">
        <v>60</v>
      </c>
      <c r="C109" s="476"/>
      <c r="D109" s="365" t="s">
        <v>519</v>
      </c>
      <c r="E109" s="363" t="s">
        <v>520</v>
      </c>
      <c r="F109" s="365" t="s">
        <v>532</v>
      </c>
      <c r="G109" s="274" t="s">
        <v>725</v>
      </c>
      <c r="H109" s="83">
        <v>11</v>
      </c>
      <c r="I109" s="364">
        <v>11</v>
      </c>
      <c r="J109" s="333">
        <f t="shared" si="77"/>
        <v>1</v>
      </c>
      <c r="K109" s="591"/>
      <c r="L109" s="84">
        <f t="shared" si="78"/>
        <v>1</v>
      </c>
      <c r="M109" s="83">
        <v>19</v>
      </c>
      <c r="N109" s="364">
        <v>19</v>
      </c>
      <c r="O109" s="333">
        <f t="shared" si="79"/>
        <v>1</v>
      </c>
      <c r="P109" s="591"/>
      <c r="Q109" s="84">
        <f t="shared" si="80"/>
        <v>1</v>
      </c>
      <c r="R109" s="83">
        <v>33</v>
      </c>
      <c r="S109" s="364">
        <v>33</v>
      </c>
      <c r="T109" s="333">
        <f t="shared" si="81"/>
        <v>1</v>
      </c>
      <c r="U109" s="591"/>
      <c r="V109" s="366">
        <f t="shared" si="76"/>
        <v>1</v>
      </c>
      <c r="W109" s="83"/>
      <c r="X109" s="364"/>
      <c r="Y109" s="333">
        <f t="shared" si="82"/>
        <v>0</v>
      </c>
      <c r="Z109" s="591"/>
      <c r="AA109" s="84">
        <f t="shared" si="83"/>
        <v>1</v>
      </c>
    </row>
    <row r="110" spans="1:27" ht="27.6" x14ac:dyDescent="0.3">
      <c r="A110" s="626"/>
      <c r="B110" s="367" t="s">
        <v>61</v>
      </c>
      <c r="C110" s="476"/>
      <c r="D110" s="365" t="s">
        <v>521</v>
      </c>
      <c r="E110" s="363" t="s">
        <v>522</v>
      </c>
      <c r="F110" s="365" t="s">
        <v>533</v>
      </c>
      <c r="G110" s="274" t="s">
        <v>725</v>
      </c>
      <c r="H110" s="83">
        <v>11</v>
      </c>
      <c r="I110" s="364">
        <v>11</v>
      </c>
      <c r="J110" s="333">
        <f t="shared" si="77"/>
        <v>1</v>
      </c>
      <c r="K110" s="592"/>
      <c r="L110" s="84">
        <f t="shared" si="78"/>
        <v>1</v>
      </c>
      <c r="M110" s="83">
        <v>19</v>
      </c>
      <c r="N110" s="364">
        <v>19</v>
      </c>
      <c r="O110" s="333">
        <f t="shared" si="79"/>
        <v>1</v>
      </c>
      <c r="P110" s="592"/>
      <c r="Q110" s="84">
        <f t="shared" si="80"/>
        <v>1</v>
      </c>
      <c r="R110" s="83">
        <v>33</v>
      </c>
      <c r="S110" s="364">
        <v>33</v>
      </c>
      <c r="T110" s="333">
        <f t="shared" si="81"/>
        <v>1</v>
      </c>
      <c r="U110" s="592"/>
      <c r="V110" s="125">
        <f t="shared" si="76"/>
        <v>1</v>
      </c>
      <c r="W110" s="83"/>
      <c r="X110" s="364"/>
      <c r="Y110" s="333">
        <f t="shared" si="82"/>
        <v>0</v>
      </c>
      <c r="Z110" s="592"/>
      <c r="AA110" s="84">
        <f t="shared" si="83"/>
        <v>1</v>
      </c>
    </row>
    <row r="111" spans="1:27" ht="27.6" customHeight="1" x14ac:dyDescent="0.3">
      <c r="A111" s="626"/>
      <c r="B111" s="479" t="s">
        <v>62</v>
      </c>
      <c r="C111" s="476" t="s">
        <v>523</v>
      </c>
      <c r="D111" s="365" t="s">
        <v>524</v>
      </c>
      <c r="E111" s="474" t="s">
        <v>525</v>
      </c>
      <c r="F111" s="474" t="s">
        <v>534</v>
      </c>
      <c r="G111" s="274" t="s">
        <v>725</v>
      </c>
      <c r="H111" s="83">
        <v>11</v>
      </c>
      <c r="I111" s="364">
        <v>11</v>
      </c>
      <c r="J111" s="333">
        <f t="shared" si="77"/>
        <v>1</v>
      </c>
      <c r="K111" s="597" t="s">
        <v>997</v>
      </c>
      <c r="L111" s="84">
        <f t="shared" si="78"/>
        <v>1</v>
      </c>
      <c r="M111" s="83">
        <v>19</v>
      </c>
      <c r="N111" s="364">
        <v>19</v>
      </c>
      <c r="O111" s="333">
        <f t="shared" si="79"/>
        <v>1</v>
      </c>
      <c r="P111" s="597" t="s">
        <v>997</v>
      </c>
      <c r="Q111" s="84">
        <f t="shared" si="80"/>
        <v>1</v>
      </c>
      <c r="R111" s="83">
        <v>33</v>
      </c>
      <c r="S111" s="364">
        <v>33</v>
      </c>
      <c r="T111" s="333">
        <f t="shared" si="81"/>
        <v>1</v>
      </c>
      <c r="U111" s="597"/>
      <c r="V111" s="126">
        <f t="shared" si="76"/>
        <v>1</v>
      </c>
      <c r="W111" s="83"/>
      <c r="X111" s="364"/>
      <c r="Y111" s="333">
        <f t="shared" si="82"/>
        <v>0</v>
      </c>
      <c r="Z111" s="597"/>
      <c r="AA111" s="84">
        <f t="shared" si="83"/>
        <v>1</v>
      </c>
    </row>
    <row r="112" spans="1:27" x14ac:dyDescent="0.3">
      <c r="A112" s="626"/>
      <c r="B112" s="479"/>
      <c r="C112" s="476"/>
      <c r="D112" s="365" t="s">
        <v>526</v>
      </c>
      <c r="E112" s="474"/>
      <c r="F112" s="474"/>
      <c r="G112" s="274" t="s">
        <v>725</v>
      </c>
      <c r="H112" s="83">
        <v>11</v>
      </c>
      <c r="I112" s="364">
        <v>11</v>
      </c>
      <c r="J112" s="333">
        <f t="shared" si="77"/>
        <v>1</v>
      </c>
      <c r="K112" s="598"/>
      <c r="L112" s="84">
        <f t="shared" si="78"/>
        <v>1</v>
      </c>
      <c r="M112" s="83">
        <v>19</v>
      </c>
      <c r="N112" s="364">
        <v>19</v>
      </c>
      <c r="O112" s="333">
        <f t="shared" si="79"/>
        <v>1</v>
      </c>
      <c r="P112" s="598"/>
      <c r="Q112" s="84">
        <f t="shared" si="80"/>
        <v>1</v>
      </c>
      <c r="R112" s="83">
        <v>33</v>
      </c>
      <c r="S112" s="364">
        <v>33</v>
      </c>
      <c r="T112" s="333">
        <f t="shared" si="81"/>
        <v>1</v>
      </c>
      <c r="U112" s="598"/>
      <c r="V112" s="125">
        <f t="shared" si="76"/>
        <v>1</v>
      </c>
      <c r="W112" s="83"/>
      <c r="X112" s="364"/>
      <c r="Y112" s="333">
        <f t="shared" si="82"/>
        <v>0</v>
      </c>
      <c r="Z112" s="598"/>
      <c r="AA112" s="84">
        <f t="shared" si="83"/>
        <v>1</v>
      </c>
    </row>
    <row r="113" spans="1:27" ht="28.2" thickBot="1" x14ac:dyDescent="0.35">
      <c r="A113" s="627"/>
      <c r="B113" s="479"/>
      <c r="C113" s="477"/>
      <c r="D113" s="368" t="s">
        <v>527</v>
      </c>
      <c r="E113" s="475"/>
      <c r="F113" s="475"/>
      <c r="G113" s="276" t="s">
        <v>725</v>
      </c>
      <c r="H113" s="85">
        <v>11</v>
      </c>
      <c r="I113" s="86">
        <v>11</v>
      </c>
      <c r="J113" s="127">
        <f t="shared" si="77"/>
        <v>1</v>
      </c>
      <c r="K113" s="599"/>
      <c r="L113" s="97">
        <f t="shared" si="78"/>
        <v>1</v>
      </c>
      <c r="M113" s="83">
        <v>19</v>
      </c>
      <c r="N113" s="364">
        <v>19</v>
      </c>
      <c r="O113" s="127">
        <f t="shared" si="79"/>
        <v>1</v>
      </c>
      <c r="P113" s="599"/>
      <c r="Q113" s="97">
        <f t="shared" si="80"/>
        <v>1</v>
      </c>
      <c r="R113" s="85">
        <v>33</v>
      </c>
      <c r="S113" s="86">
        <v>33</v>
      </c>
      <c r="T113" s="127">
        <f t="shared" si="81"/>
        <v>1</v>
      </c>
      <c r="U113" s="599"/>
      <c r="V113" s="277">
        <f t="shared" si="76"/>
        <v>1</v>
      </c>
      <c r="W113" s="83"/>
      <c r="X113" s="364"/>
      <c r="Y113" s="127">
        <f t="shared" si="82"/>
        <v>0</v>
      </c>
      <c r="Z113" s="599"/>
      <c r="AA113" s="97">
        <f>IFERROR(IF(G113="Según demanda",(W113+R113+M113+H113)/(I113+N112+S113+X113),(W113+R113+M113+H113)/G113),0)</f>
        <v>1</v>
      </c>
    </row>
    <row r="114" spans="1:27" ht="172.8" x14ac:dyDescent="0.3">
      <c r="A114" s="290" t="s">
        <v>776</v>
      </c>
      <c r="B114" s="468" t="s">
        <v>358</v>
      </c>
      <c r="C114" s="194" t="s">
        <v>1150</v>
      </c>
      <c r="D114" s="194" t="s">
        <v>1151</v>
      </c>
      <c r="E114" s="201" t="s">
        <v>535</v>
      </c>
      <c r="F114" s="203" t="s">
        <v>570</v>
      </c>
      <c r="G114" s="190">
        <v>64</v>
      </c>
      <c r="H114" s="327">
        <v>16</v>
      </c>
      <c r="I114" s="329">
        <v>16</v>
      </c>
      <c r="J114" s="334">
        <f t="shared" ref="J102:J132" si="84">IFERROR((H114/I114),0)</f>
        <v>1</v>
      </c>
      <c r="K114" s="340" t="s">
        <v>937</v>
      </c>
      <c r="L114" s="358">
        <f t="shared" ref="L102:L132" si="85">IFERROR(IF(G114="Según demanda",H114/I114,H114/G114),0)</f>
        <v>0.25</v>
      </c>
      <c r="M114" s="327">
        <v>16</v>
      </c>
      <c r="N114" s="329">
        <v>16</v>
      </c>
      <c r="O114" s="334">
        <f t="shared" ref="O102:O132" si="86">IFERROR((M114/N114),0)</f>
        <v>1</v>
      </c>
      <c r="P114" s="340" t="s">
        <v>1066</v>
      </c>
      <c r="Q114" s="358">
        <v>0.16</v>
      </c>
      <c r="R114" s="327">
        <v>16</v>
      </c>
      <c r="S114" s="329">
        <v>16</v>
      </c>
      <c r="T114" s="334">
        <f t="shared" ref="T102:T132" si="87">IFERROR((R114/S114),0)</f>
        <v>1</v>
      </c>
      <c r="U114" s="340" t="s">
        <v>1152</v>
      </c>
      <c r="V114" s="358">
        <f t="shared" ref="V100:V131" si="88">IFERROR(IF(G114="Según demanda",(R114+M114+H114)/(I114+N114+S114),(R114+M114+H114)/G114),0)</f>
        <v>0.75</v>
      </c>
      <c r="W114" s="224"/>
      <c r="X114" s="329"/>
      <c r="Y114" s="334">
        <f t="shared" ref="Y102:Y130" si="89">IFERROR((W114/X114),0)</f>
        <v>0</v>
      </c>
      <c r="Z114" s="340"/>
      <c r="AA114" s="358">
        <f t="shared" ref="AA114:AA132" si="90">IFERROR(IF(G114="Según demanda",(W114+R114+M114+H114)/(I114+N114+S114+X114),(W114+R114+M114+H114)/G114),0)</f>
        <v>0.75</v>
      </c>
    </row>
    <row r="115" spans="1:27" ht="259.2" x14ac:dyDescent="0.3">
      <c r="A115" s="290" t="s">
        <v>776</v>
      </c>
      <c r="B115" s="469" t="s">
        <v>359</v>
      </c>
      <c r="C115" s="194" t="s">
        <v>1153</v>
      </c>
      <c r="D115" s="194" t="s">
        <v>1154</v>
      </c>
      <c r="E115" s="201" t="s">
        <v>1155</v>
      </c>
      <c r="F115" s="448" t="s">
        <v>1156</v>
      </c>
      <c r="G115" s="190" t="s">
        <v>938</v>
      </c>
      <c r="H115" s="327">
        <v>2</v>
      </c>
      <c r="I115" s="329">
        <v>2</v>
      </c>
      <c r="J115" s="334">
        <f t="shared" si="84"/>
        <v>1</v>
      </c>
      <c r="K115" s="347" t="s">
        <v>939</v>
      </c>
      <c r="L115" s="358">
        <f t="shared" si="85"/>
        <v>1</v>
      </c>
      <c r="M115" s="327">
        <v>2</v>
      </c>
      <c r="N115" s="329">
        <v>2</v>
      </c>
      <c r="O115" s="334">
        <f t="shared" si="86"/>
        <v>1</v>
      </c>
      <c r="P115" s="347" t="s">
        <v>1157</v>
      </c>
      <c r="Q115" s="358">
        <f t="shared" ref="Q115:Q132" si="91">IFERROR(IF(G115="Según demanda",(M115+H115)/(I115+N115),(M115+H115)/G115),0)</f>
        <v>1</v>
      </c>
      <c r="R115" s="327">
        <v>2</v>
      </c>
      <c r="S115" s="329">
        <v>2</v>
      </c>
      <c r="T115" s="334">
        <f t="shared" si="87"/>
        <v>1</v>
      </c>
      <c r="U115" s="347" t="s">
        <v>1067</v>
      </c>
      <c r="V115" s="358">
        <f t="shared" si="88"/>
        <v>1</v>
      </c>
      <c r="W115" s="224"/>
      <c r="X115" s="329"/>
      <c r="Y115" s="334">
        <f t="shared" si="89"/>
        <v>0</v>
      </c>
      <c r="Z115" s="347"/>
      <c r="AA115" s="358">
        <f t="shared" si="90"/>
        <v>1</v>
      </c>
    </row>
    <row r="116" spans="1:27" ht="66" customHeight="1" x14ac:dyDescent="0.3">
      <c r="A116" s="290" t="s">
        <v>776</v>
      </c>
      <c r="B116" s="470" t="s">
        <v>360</v>
      </c>
      <c r="C116" s="449" t="s">
        <v>536</v>
      </c>
      <c r="D116" s="450" t="s">
        <v>733</v>
      </c>
      <c r="E116" s="449" t="s">
        <v>1158</v>
      </c>
      <c r="F116" s="283" t="s">
        <v>1159</v>
      </c>
      <c r="G116" s="191" t="s">
        <v>938</v>
      </c>
      <c r="H116" s="331">
        <v>10</v>
      </c>
      <c r="I116" s="337">
        <v>17</v>
      </c>
      <c r="J116" s="336">
        <f t="shared" si="84"/>
        <v>0.58823529411764708</v>
      </c>
      <c r="K116" s="342" t="s">
        <v>1160</v>
      </c>
      <c r="L116" s="332">
        <f t="shared" si="85"/>
        <v>0.58823529411764708</v>
      </c>
      <c r="M116" s="331">
        <v>17</v>
      </c>
      <c r="N116" s="337">
        <v>17</v>
      </c>
      <c r="O116" s="336">
        <f t="shared" si="86"/>
        <v>1</v>
      </c>
      <c r="P116" s="342" t="s">
        <v>1068</v>
      </c>
      <c r="Q116" s="332">
        <f t="shared" si="91"/>
        <v>0.79411764705882348</v>
      </c>
      <c r="R116" s="224">
        <v>17</v>
      </c>
      <c r="S116" s="329">
        <v>17</v>
      </c>
      <c r="T116" s="334">
        <f t="shared" si="87"/>
        <v>1</v>
      </c>
      <c r="U116" s="341" t="s">
        <v>1161</v>
      </c>
      <c r="V116" s="358">
        <f t="shared" si="88"/>
        <v>0.86274509803921573</v>
      </c>
      <c r="W116" s="224"/>
      <c r="X116" s="329"/>
      <c r="Y116" s="334">
        <f t="shared" si="89"/>
        <v>0</v>
      </c>
      <c r="Z116" s="341"/>
      <c r="AA116" s="358">
        <f t="shared" si="90"/>
        <v>0.86274509803921573</v>
      </c>
    </row>
    <row r="117" spans="1:27" ht="409.6" x14ac:dyDescent="0.3">
      <c r="A117" s="290" t="s">
        <v>776</v>
      </c>
      <c r="B117" s="471" t="s">
        <v>1162</v>
      </c>
      <c r="C117" s="202" t="s">
        <v>537</v>
      </c>
      <c r="D117" s="451" t="s">
        <v>538</v>
      </c>
      <c r="E117" s="452" t="s">
        <v>1163</v>
      </c>
      <c r="F117" s="453" t="s">
        <v>571</v>
      </c>
      <c r="G117" s="191" t="s">
        <v>938</v>
      </c>
      <c r="H117" s="331">
        <v>7</v>
      </c>
      <c r="I117" s="337">
        <v>7</v>
      </c>
      <c r="J117" s="334">
        <f t="shared" si="84"/>
        <v>1</v>
      </c>
      <c r="K117" s="344" t="s">
        <v>940</v>
      </c>
      <c r="L117" s="358">
        <f t="shared" si="85"/>
        <v>1</v>
      </c>
      <c r="M117" s="331">
        <v>7</v>
      </c>
      <c r="N117" s="337">
        <v>7</v>
      </c>
      <c r="O117" s="336">
        <f t="shared" si="86"/>
        <v>1</v>
      </c>
      <c r="P117" s="344" t="s">
        <v>1069</v>
      </c>
      <c r="Q117" s="332">
        <f t="shared" si="91"/>
        <v>1</v>
      </c>
      <c r="R117" s="224">
        <v>7</v>
      </c>
      <c r="S117" s="329">
        <v>7</v>
      </c>
      <c r="T117" s="334">
        <f t="shared" si="87"/>
        <v>1</v>
      </c>
      <c r="U117" s="344" t="s">
        <v>1164</v>
      </c>
      <c r="V117" s="358">
        <f t="shared" si="88"/>
        <v>1</v>
      </c>
      <c r="W117" s="224"/>
      <c r="X117" s="329"/>
      <c r="Y117" s="334">
        <f t="shared" si="89"/>
        <v>0</v>
      </c>
      <c r="Z117" s="341"/>
      <c r="AA117" s="358">
        <f t="shared" si="90"/>
        <v>1</v>
      </c>
    </row>
    <row r="118" spans="1:27" ht="90" x14ac:dyDescent="0.3">
      <c r="A118" s="290" t="s">
        <v>776</v>
      </c>
      <c r="B118" s="468" t="s">
        <v>1165</v>
      </c>
      <c r="C118" s="202" t="s">
        <v>539</v>
      </c>
      <c r="D118" s="451" t="s">
        <v>540</v>
      </c>
      <c r="E118" s="452" t="s">
        <v>541</v>
      </c>
      <c r="F118" s="453" t="s">
        <v>572</v>
      </c>
      <c r="G118" s="191" t="s">
        <v>938</v>
      </c>
      <c r="H118" s="224">
        <v>11787505000</v>
      </c>
      <c r="I118" s="224">
        <v>11787505000</v>
      </c>
      <c r="J118" s="334">
        <f t="shared" si="84"/>
        <v>1</v>
      </c>
      <c r="K118" s="341" t="s">
        <v>941</v>
      </c>
      <c r="L118" s="358">
        <f t="shared" si="85"/>
        <v>1</v>
      </c>
      <c r="M118" s="331">
        <v>0</v>
      </c>
      <c r="N118" s="337">
        <v>0</v>
      </c>
      <c r="O118" s="336">
        <f t="shared" si="86"/>
        <v>0</v>
      </c>
      <c r="P118" s="341" t="s">
        <v>1070</v>
      </c>
      <c r="Q118" s="332">
        <f t="shared" si="91"/>
        <v>1</v>
      </c>
      <c r="R118" s="224">
        <v>0</v>
      </c>
      <c r="S118" s="329">
        <v>0</v>
      </c>
      <c r="T118" s="334">
        <f t="shared" si="87"/>
        <v>0</v>
      </c>
      <c r="U118" s="341" t="s">
        <v>1070</v>
      </c>
      <c r="V118" s="358">
        <f t="shared" si="88"/>
        <v>1</v>
      </c>
      <c r="W118" s="224"/>
      <c r="X118" s="329"/>
      <c r="Y118" s="334">
        <f t="shared" si="89"/>
        <v>0</v>
      </c>
      <c r="Z118" s="341"/>
      <c r="AA118" s="358">
        <f t="shared" si="90"/>
        <v>1</v>
      </c>
    </row>
    <row r="119" spans="1:27" ht="403.2" x14ac:dyDescent="0.3">
      <c r="A119" s="290" t="s">
        <v>776</v>
      </c>
      <c r="B119" s="469" t="s">
        <v>1166</v>
      </c>
      <c r="C119" s="201" t="s">
        <v>542</v>
      </c>
      <c r="D119" s="194" t="s">
        <v>1167</v>
      </c>
      <c r="E119" s="201" t="s">
        <v>543</v>
      </c>
      <c r="F119" s="454" t="s">
        <v>1168</v>
      </c>
      <c r="G119" s="190" t="s">
        <v>938</v>
      </c>
      <c r="H119" s="327">
        <v>11</v>
      </c>
      <c r="I119" s="329">
        <v>11</v>
      </c>
      <c r="J119" s="334">
        <f t="shared" si="84"/>
        <v>1</v>
      </c>
      <c r="K119" s="347" t="s">
        <v>942</v>
      </c>
      <c r="L119" s="358">
        <f t="shared" si="85"/>
        <v>1</v>
      </c>
      <c r="M119" s="327">
        <v>16</v>
      </c>
      <c r="N119" s="329">
        <v>16</v>
      </c>
      <c r="O119" s="334">
        <f t="shared" si="86"/>
        <v>1</v>
      </c>
      <c r="P119" s="352" t="s">
        <v>1071</v>
      </c>
      <c r="Q119" s="358">
        <f t="shared" si="91"/>
        <v>1</v>
      </c>
      <c r="R119" s="224">
        <v>28</v>
      </c>
      <c r="S119" s="329">
        <v>28</v>
      </c>
      <c r="T119" s="334">
        <f t="shared" si="87"/>
        <v>1</v>
      </c>
      <c r="U119" s="352" t="s">
        <v>1169</v>
      </c>
      <c r="V119" s="358">
        <f t="shared" si="88"/>
        <v>1</v>
      </c>
      <c r="W119" s="224"/>
      <c r="X119" s="329"/>
      <c r="Y119" s="334">
        <f t="shared" si="89"/>
        <v>0</v>
      </c>
      <c r="Z119" s="347"/>
      <c r="AA119" s="358">
        <f t="shared" si="90"/>
        <v>1</v>
      </c>
    </row>
    <row r="120" spans="1:27" ht="138" x14ac:dyDescent="0.3">
      <c r="A120" s="290" t="s">
        <v>776</v>
      </c>
      <c r="B120" s="472" t="s">
        <v>1170</v>
      </c>
      <c r="C120" s="455" t="s">
        <v>544</v>
      </c>
      <c r="D120" s="455" t="s">
        <v>545</v>
      </c>
      <c r="E120" s="112" t="s">
        <v>546</v>
      </c>
      <c r="F120" s="456" t="s">
        <v>1171</v>
      </c>
      <c r="G120" s="190" t="s">
        <v>938</v>
      </c>
      <c r="H120" s="327">
        <v>0</v>
      </c>
      <c r="I120" s="329">
        <v>0</v>
      </c>
      <c r="J120" s="334">
        <f t="shared" si="84"/>
        <v>0</v>
      </c>
      <c r="K120" s="347" t="s">
        <v>943</v>
      </c>
      <c r="L120" s="358">
        <f t="shared" si="85"/>
        <v>0</v>
      </c>
      <c r="M120" s="327">
        <v>0</v>
      </c>
      <c r="N120" s="329">
        <v>0</v>
      </c>
      <c r="O120" s="334">
        <f t="shared" si="86"/>
        <v>0</v>
      </c>
      <c r="P120" s="347" t="s">
        <v>943</v>
      </c>
      <c r="Q120" s="358">
        <f t="shared" si="91"/>
        <v>0</v>
      </c>
      <c r="R120" s="224">
        <v>0</v>
      </c>
      <c r="S120" s="329">
        <v>0</v>
      </c>
      <c r="T120" s="334">
        <f t="shared" si="87"/>
        <v>0</v>
      </c>
      <c r="U120" s="347" t="s">
        <v>943</v>
      </c>
      <c r="V120" s="358">
        <f t="shared" si="88"/>
        <v>0</v>
      </c>
      <c r="W120" s="224"/>
      <c r="X120" s="329"/>
      <c r="Y120" s="334">
        <f t="shared" si="89"/>
        <v>0</v>
      </c>
      <c r="Z120" s="347"/>
      <c r="AA120" s="358">
        <f t="shared" si="90"/>
        <v>0</v>
      </c>
    </row>
    <row r="121" spans="1:27" ht="409.6" x14ac:dyDescent="0.3">
      <c r="A121" s="290" t="s">
        <v>776</v>
      </c>
      <c r="B121" s="469" t="s">
        <v>45</v>
      </c>
      <c r="C121" s="194" t="s">
        <v>1172</v>
      </c>
      <c r="D121" s="194" t="s">
        <v>1173</v>
      </c>
      <c r="E121" s="201" t="s">
        <v>1174</v>
      </c>
      <c r="F121" s="201" t="s">
        <v>1175</v>
      </c>
      <c r="G121" s="360" t="s">
        <v>938</v>
      </c>
      <c r="H121" s="327">
        <v>0</v>
      </c>
      <c r="I121" s="329">
        <v>0</v>
      </c>
      <c r="J121" s="334">
        <f t="shared" si="84"/>
        <v>0</v>
      </c>
      <c r="K121" s="347" t="s">
        <v>944</v>
      </c>
      <c r="L121" s="358">
        <f t="shared" si="85"/>
        <v>0</v>
      </c>
      <c r="M121" s="328">
        <v>1</v>
      </c>
      <c r="N121" s="328">
        <v>1</v>
      </c>
      <c r="O121" s="334">
        <f t="shared" si="86"/>
        <v>1</v>
      </c>
      <c r="P121" s="347" t="s">
        <v>1072</v>
      </c>
      <c r="Q121" s="358">
        <f t="shared" si="91"/>
        <v>1</v>
      </c>
      <c r="R121" s="98">
        <v>1</v>
      </c>
      <c r="S121" s="328">
        <v>1</v>
      </c>
      <c r="T121" s="334">
        <f t="shared" si="87"/>
        <v>1</v>
      </c>
      <c r="U121" s="347" t="s">
        <v>1176</v>
      </c>
      <c r="V121" s="358">
        <f t="shared" si="88"/>
        <v>1</v>
      </c>
      <c r="W121" s="224"/>
      <c r="X121" s="329"/>
      <c r="Y121" s="334">
        <f t="shared" si="89"/>
        <v>0</v>
      </c>
      <c r="Z121" s="347"/>
      <c r="AA121" s="358">
        <f t="shared" si="90"/>
        <v>1</v>
      </c>
    </row>
    <row r="122" spans="1:27" ht="72" x14ac:dyDescent="0.3">
      <c r="A122" s="290" t="s">
        <v>776</v>
      </c>
      <c r="B122" s="469" t="s">
        <v>46</v>
      </c>
      <c r="C122" s="194" t="s">
        <v>547</v>
      </c>
      <c r="D122" s="194" t="s">
        <v>548</v>
      </c>
      <c r="E122" s="201" t="s">
        <v>1177</v>
      </c>
      <c r="F122" s="189" t="s">
        <v>549</v>
      </c>
      <c r="G122" s="360">
        <v>1</v>
      </c>
      <c r="H122" s="327" t="s">
        <v>862</v>
      </c>
      <c r="I122" s="329">
        <v>1</v>
      </c>
      <c r="J122" s="334">
        <f t="shared" si="84"/>
        <v>1</v>
      </c>
      <c r="K122" s="347" t="s">
        <v>945</v>
      </c>
      <c r="L122" s="358">
        <f t="shared" si="85"/>
        <v>1</v>
      </c>
      <c r="M122" s="338">
        <v>0</v>
      </c>
      <c r="N122" s="329">
        <v>0</v>
      </c>
      <c r="O122" s="334">
        <f t="shared" si="86"/>
        <v>0</v>
      </c>
      <c r="P122" s="347" t="s">
        <v>1073</v>
      </c>
      <c r="Q122" s="358">
        <f t="shared" si="91"/>
        <v>1</v>
      </c>
      <c r="R122" s="224">
        <v>0</v>
      </c>
      <c r="S122" s="329">
        <v>0</v>
      </c>
      <c r="T122" s="334">
        <f t="shared" si="87"/>
        <v>0</v>
      </c>
      <c r="U122" s="347" t="s">
        <v>1073</v>
      </c>
      <c r="V122" s="358">
        <f t="shared" si="88"/>
        <v>1</v>
      </c>
      <c r="W122" s="224">
        <v>0</v>
      </c>
      <c r="X122" s="329">
        <v>0</v>
      </c>
      <c r="Y122" s="334">
        <f t="shared" si="89"/>
        <v>0</v>
      </c>
      <c r="Z122" s="347"/>
      <c r="AA122" s="358">
        <f t="shared" si="90"/>
        <v>1</v>
      </c>
    </row>
    <row r="123" spans="1:27" ht="86.4" x14ac:dyDescent="0.3">
      <c r="A123" s="290" t="s">
        <v>776</v>
      </c>
      <c r="B123" s="469" t="s">
        <v>47</v>
      </c>
      <c r="C123" s="296" t="s">
        <v>1178</v>
      </c>
      <c r="D123" s="457" t="s">
        <v>1179</v>
      </c>
      <c r="E123" s="189" t="s">
        <v>1180</v>
      </c>
      <c r="F123" s="189" t="s">
        <v>550</v>
      </c>
      <c r="G123" s="360">
        <v>1</v>
      </c>
      <c r="H123" s="327">
        <v>1</v>
      </c>
      <c r="I123" s="329">
        <v>1</v>
      </c>
      <c r="J123" s="334">
        <f t="shared" si="84"/>
        <v>1</v>
      </c>
      <c r="K123" s="330" t="s">
        <v>946</v>
      </c>
      <c r="L123" s="223">
        <f t="shared" si="85"/>
        <v>1</v>
      </c>
      <c r="M123" s="338">
        <v>1</v>
      </c>
      <c r="N123" s="329">
        <v>1</v>
      </c>
      <c r="O123" s="334">
        <f t="shared" si="86"/>
        <v>1</v>
      </c>
      <c r="P123" s="330" t="s">
        <v>1074</v>
      </c>
      <c r="Q123" s="358">
        <f t="shared" si="91"/>
        <v>2</v>
      </c>
      <c r="R123" s="224">
        <v>1</v>
      </c>
      <c r="S123" s="329">
        <v>1</v>
      </c>
      <c r="T123" s="334">
        <f t="shared" si="87"/>
        <v>1</v>
      </c>
      <c r="U123" s="330" t="s">
        <v>1181</v>
      </c>
      <c r="V123" s="358">
        <f t="shared" si="88"/>
        <v>3</v>
      </c>
      <c r="W123" s="224">
        <v>0</v>
      </c>
      <c r="X123" s="329">
        <v>0</v>
      </c>
      <c r="Y123" s="334">
        <f t="shared" si="89"/>
        <v>0</v>
      </c>
      <c r="Z123" s="330"/>
      <c r="AA123" s="358">
        <f t="shared" si="90"/>
        <v>3</v>
      </c>
    </row>
    <row r="124" spans="1:27" ht="144" x14ac:dyDescent="0.3">
      <c r="A124" s="290" t="s">
        <v>776</v>
      </c>
      <c r="B124" s="469" t="s">
        <v>361</v>
      </c>
      <c r="C124" s="458" t="s">
        <v>551</v>
      </c>
      <c r="D124" s="457" t="s">
        <v>552</v>
      </c>
      <c r="E124" s="201" t="s">
        <v>553</v>
      </c>
      <c r="F124" s="189" t="s">
        <v>1182</v>
      </c>
      <c r="G124" s="360">
        <v>6</v>
      </c>
      <c r="H124" s="327">
        <v>0</v>
      </c>
      <c r="I124" s="329">
        <v>0</v>
      </c>
      <c r="J124" s="334">
        <f t="shared" si="84"/>
        <v>0</v>
      </c>
      <c r="K124" s="330" t="s">
        <v>947</v>
      </c>
      <c r="L124" s="223">
        <f t="shared" si="85"/>
        <v>0</v>
      </c>
      <c r="M124" s="338">
        <v>6</v>
      </c>
      <c r="N124" s="329">
        <v>6</v>
      </c>
      <c r="O124" s="334">
        <f t="shared" si="86"/>
        <v>1</v>
      </c>
      <c r="P124" s="347" t="s">
        <v>1075</v>
      </c>
      <c r="Q124" s="358">
        <f t="shared" si="91"/>
        <v>1</v>
      </c>
      <c r="R124" s="224">
        <v>0</v>
      </c>
      <c r="S124" s="329">
        <v>0</v>
      </c>
      <c r="T124" s="334">
        <f t="shared" si="87"/>
        <v>0</v>
      </c>
      <c r="U124" s="459" t="s">
        <v>1183</v>
      </c>
      <c r="V124" s="358">
        <f t="shared" si="88"/>
        <v>1</v>
      </c>
      <c r="W124" s="224"/>
      <c r="X124" s="329"/>
      <c r="Y124" s="334">
        <f t="shared" si="89"/>
        <v>0</v>
      </c>
      <c r="Z124" s="459"/>
      <c r="AA124" s="358">
        <f t="shared" si="90"/>
        <v>1</v>
      </c>
    </row>
    <row r="125" spans="1:27" ht="276" x14ac:dyDescent="0.3">
      <c r="A125" s="290" t="s">
        <v>776</v>
      </c>
      <c r="B125" s="469" t="s">
        <v>1184</v>
      </c>
      <c r="C125" s="296" t="s">
        <v>554</v>
      </c>
      <c r="D125" s="457" t="s">
        <v>1185</v>
      </c>
      <c r="E125" s="201" t="s">
        <v>1186</v>
      </c>
      <c r="F125" s="189" t="s">
        <v>573</v>
      </c>
      <c r="G125" s="189" t="s">
        <v>938</v>
      </c>
      <c r="H125" s="226">
        <v>6749041261</v>
      </c>
      <c r="I125" s="225">
        <v>42206813318</v>
      </c>
      <c r="J125" s="334">
        <f t="shared" si="84"/>
        <v>0.15990407070418952</v>
      </c>
      <c r="K125" s="347" t="s">
        <v>948</v>
      </c>
      <c r="L125" s="223">
        <f t="shared" si="85"/>
        <v>0.15990407070418952</v>
      </c>
      <c r="M125" s="335">
        <v>17040517813.27</v>
      </c>
      <c r="N125" s="353">
        <v>45600339317.300003</v>
      </c>
      <c r="O125" s="334">
        <f t="shared" si="86"/>
        <v>0.3736927853693649</v>
      </c>
      <c r="P125" s="354" t="s">
        <v>1076</v>
      </c>
      <c r="Q125" s="358">
        <f t="shared" si="91"/>
        <v>0.27092962657698327</v>
      </c>
      <c r="R125" s="460">
        <v>27515691969.330002</v>
      </c>
      <c r="S125" s="335">
        <v>47528121154.299995</v>
      </c>
      <c r="T125" s="334">
        <f t="shared" si="87"/>
        <v>0.57893498209197747</v>
      </c>
      <c r="U125" s="459" t="s">
        <v>1187</v>
      </c>
      <c r="V125" s="358">
        <f t="shared" si="88"/>
        <v>0.37909740459358804</v>
      </c>
      <c r="W125" s="461"/>
      <c r="X125" s="462"/>
      <c r="Y125" s="334">
        <f t="shared" si="89"/>
        <v>0</v>
      </c>
      <c r="Z125" s="342"/>
      <c r="AA125" s="358">
        <f t="shared" si="90"/>
        <v>0.37909740459358804</v>
      </c>
    </row>
    <row r="126" spans="1:27" ht="86.4" x14ac:dyDescent="0.3">
      <c r="A126" s="290" t="s">
        <v>776</v>
      </c>
      <c r="B126" s="469" t="s">
        <v>48</v>
      </c>
      <c r="C126" s="194" t="s">
        <v>1188</v>
      </c>
      <c r="D126" s="194" t="s">
        <v>1189</v>
      </c>
      <c r="E126" s="201" t="s">
        <v>555</v>
      </c>
      <c r="F126" s="201" t="s">
        <v>574</v>
      </c>
      <c r="G126" s="360" t="s">
        <v>938</v>
      </c>
      <c r="H126" s="327">
        <v>2</v>
      </c>
      <c r="I126" s="329">
        <v>2</v>
      </c>
      <c r="J126" s="334">
        <f t="shared" si="84"/>
        <v>1</v>
      </c>
      <c r="K126" s="347" t="s">
        <v>949</v>
      </c>
      <c r="L126" s="358">
        <f t="shared" si="85"/>
        <v>1</v>
      </c>
      <c r="M126" s="327">
        <v>1</v>
      </c>
      <c r="N126" s="329">
        <v>1</v>
      </c>
      <c r="O126" s="334">
        <f t="shared" si="86"/>
        <v>1</v>
      </c>
      <c r="P126" s="347" t="s">
        <v>1077</v>
      </c>
      <c r="Q126" s="358">
        <f t="shared" si="91"/>
        <v>1</v>
      </c>
      <c r="R126" s="224">
        <v>1</v>
      </c>
      <c r="S126" s="329">
        <v>1</v>
      </c>
      <c r="T126" s="128">
        <f t="shared" si="87"/>
        <v>1</v>
      </c>
      <c r="U126" s="463" t="s">
        <v>1190</v>
      </c>
      <c r="V126" s="358">
        <f t="shared" si="88"/>
        <v>1</v>
      </c>
      <c r="W126" s="224"/>
      <c r="X126" s="329"/>
      <c r="Y126" s="334">
        <f t="shared" si="89"/>
        <v>0</v>
      </c>
      <c r="Z126" s="463"/>
      <c r="AA126" s="358">
        <f t="shared" si="90"/>
        <v>1</v>
      </c>
    </row>
    <row r="127" spans="1:27" ht="124.2" x14ac:dyDescent="0.3">
      <c r="A127" s="290" t="s">
        <v>776</v>
      </c>
      <c r="B127" s="468" t="s">
        <v>362</v>
      </c>
      <c r="C127" s="194" t="s">
        <v>556</v>
      </c>
      <c r="D127" s="194" t="s">
        <v>1191</v>
      </c>
      <c r="E127" s="201" t="s">
        <v>1192</v>
      </c>
      <c r="F127" s="201" t="s">
        <v>1193</v>
      </c>
      <c r="G127" s="360">
        <v>12</v>
      </c>
      <c r="H127" s="360">
        <v>3</v>
      </c>
      <c r="I127" s="327">
        <v>12</v>
      </c>
      <c r="J127" s="334">
        <f t="shared" si="84"/>
        <v>0.25</v>
      </c>
      <c r="K127" s="347" t="s">
        <v>950</v>
      </c>
      <c r="L127" s="358">
        <f t="shared" si="85"/>
        <v>0.25</v>
      </c>
      <c r="M127" s="338">
        <v>3</v>
      </c>
      <c r="N127" s="329">
        <v>12</v>
      </c>
      <c r="O127" s="334">
        <f t="shared" si="86"/>
        <v>0.25</v>
      </c>
      <c r="P127" s="354" t="s">
        <v>1078</v>
      </c>
      <c r="Q127" s="358">
        <f t="shared" si="91"/>
        <v>0.5</v>
      </c>
      <c r="R127" s="224">
        <v>3</v>
      </c>
      <c r="S127" s="329">
        <v>12</v>
      </c>
      <c r="T127" s="128">
        <f t="shared" si="87"/>
        <v>0.25</v>
      </c>
      <c r="U127" s="459" t="s">
        <v>1194</v>
      </c>
      <c r="V127" s="358">
        <f t="shared" si="88"/>
        <v>0.75</v>
      </c>
      <c r="W127" s="224"/>
      <c r="X127" s="329"/>
      <c r="Y127" s="334">
        <f t="shared" si="89"/>
        <v>0</v>
      </c>
      <c r="Z127" s="459"/>
      <c r="AA127" s="358">
        <f t="shared" si="90"/>
        <v>0.75</v>
      </c>
    </row>
    <row r="128" spans="1:27" ht="115.2" x14ac:dyDescent="0.3">
      <c r="A128" s="290" t="s">
        <v>776</v>
      </c>
      <c r="B128" s="468" t="s">
        <v>49</v>
      </c>
      <c r="C128" s="458" t="s">
        <v>557</v>
      </c>
      <c r="D128" s="194" t="s">
        <v>558</v>
      </c>
      <c r="E128" s="201" t="s">
        <v>559</v>
      </c>
      <c r="F128" s="201" t="s">
        <v>575</v>
      </c>
      <c r="G128" s="360">
        <v>4</v>
      </c>
      <c r="H128" s="327">
        <v>1</v>
      </c>
      <c r="I128" s="329">
        <v>4</v>
      </c>
      <c r="J128" s="334">
        <f t="shared" si="84"/>
        <v>0.25</v>
      </c>
      <c r="K128" s="347" t="s">
        <v>951</v>
      </c>
      <c r="L128" s="358">
        <f t="shared" si="85"/>
        <v>0.25</v>
      </c>
      <c r="M128" s="338">
        <v>2</v>
      </c>
      <c r="N128" s="329">
        <v>4</v>
      </c>
      <c r="O128" s="334">
        <f t="shared" si="86"/>
        <v>0.5</v>
      </c>
      <c r="P128" s="347" t="s">
        <v>1079</v>
      </c>
      <c r="Q128" s="358">
        <f t="shared" si="91"/>
        <v>0.75</v>
      </c>
      <c r="R128" s="224">
        <v>1</v>
      </c>
      <c r="S128" s="329">
        <v>1</v>
      </c>
      <c r="T128" s="334">
        <f t="shared" si="87"/>
        <v>1</v>
      </c>
      <c r="U128" s="347" t="s">
        <v>1195</v>
      </c>
      <c r="V128" s="358">
        <f t="shared" si="88"/>
        <v>1</v>
      </c>
      <c r="W128" s="224"/>
      <c r="X128" s="329"/>
      <c r="Y128" s="334">
        <f t="shared" si="89"/>
        <v>0</v>
      </c>
      <c r="Z128" s="132"/>
      <c r="AA128" s="358">
        <f t="shared" si="90"/>
        <v>1</v>
      </c>
    </row>
    <row r="129" spans="1:27" ht="317.39999999999998" x14ac:dyDescent="0.3">
      <c r="A129" s="290" t="s">
        <v>776</v>
      </c>
      <c r="B129" s="468" t="s">
        <v>50</v>
      </c>
      <c r="C129" s="458" t="s">
        <v>560</v>
      </c>
      <c r="D129" s="194" t="s">
        <v>1196</v>
      </c>
      <c r="E129" s="201" t="s">
        <v>561</v>
      </c>
      <c r="F129" s="201" t="s">
        <v>576</v>
      </c>
      <c r="G129" s="189" t="s">
        <v>938</v>
      </c>
      <c r="H129" s="327">
        <v>972</v>
      </c>
      <c r="I129" s="329">
        <v>972</v>
      </c>
      <c r="J129" s="334">
        <f t="shared" si="84"/>
        <v>1</v>
      </c>
      <c r="K129" s="347" t="s">
        <v>952</v>
      </c>
      <c r="L129" s="358">
        <f t="shared" si="85"/>
        <v>1</v>
      </c>
      <c r="M129" s="327">
        <v>1713</v>
      </c>
      <c r="N129" s="329">
        <v>1713</v>
      </c>
      <c r="O129" s="334">
        <f t="shared" si="86"/>
        <v>1</v>
      </c>
      <c r="P129" s="339" t="s">
        <v>1080</v>
      </c>
      <c r="Q129" s="358">
        <f t="shared" si="91"/>
        <v>1</v>
      </c>
      <c r="R129" s="224">
        <v>2834</v>
      </c>
      <c r="S129" s="329">
        <v>2834</v>
      </c>
      <c r="T129" s="128">
        <f t="shared" si="87"/>
        <v>1</v>
      </c>
      <c r="U129" s="464" t="s">
        <v>1197</v>
      </c>
      <c r="V129" s="358">
        <f t="shared" si="88"/>
        <v>1</v>
      </c>
      <c r="W129" s="224"/>
      <c r="X129" s="329"/>
      <c r="Y129" s="334">
        <f t="shared" si="89"/>
        <v>0</v>
      </c>
      <c r="Z129" s="342"/>
      <c r="AA129" s="358">
        <f t="shared" si="90"/>
        <v>1</v>
      </c>
    </row>
    <row r="130" spans="1:27" ht="216" x14ac:dyDescent="0.3">
      <c r="A130" s="290" t="s">
        <v>776</v>
      </c>
      <c r="B130" s="468" t="s">
        <v>51</v>
      </c>
      <c r="C130" s="465" t="s">
        <v>562</v>
      </c>
      <c r="D130" s="194" t="s">
        <v>563</v>
      </c>
      <c r="E130" s="201" t="s">
        <v>1198</v>
      </c>
      <c r="F130" s="201" t="s">
        <v>577</v>
      </c>
      <c r="G130" s="360" t="s">
        <v>938</v>
      </c>
      <c r="H130" s="327">
        <v>914</v>
      </c>
      <c r="I130" s="329">
        <v>914</v>
      </c>
      <c r="J130" s="334">
        <f t="shared" si="84"/>
        <v>1</v>
      </c>
      <c r="K130" s="347" t="s">
        <v>953</v>
      </c>
      <c r="L130" s="358">
        <f>IFERROR(IF(G130="Según demanda",H130/I130,H130/G130),0)</f>
        <v>1</v>
      </c>
      <c r="M130" s="327">
        <v>2014</v>
      </c>
      <c r="N130" s="329">
        <v>2014</v>
      </c>
      <c r="O130" s="334">
        <f t="shared" si="86"/>
        <v>1</v>
      </c>
      <c r="P130" s="347" t="s">
        <v>1081</v>
      </c>
      <c r="Q130" s="358">
        <f t="shared" si="91"/>
        <v>1</v>
      </c>
      <c r="R130" s="224">
        <v>1756</v>
      </c>
      <c r="S130" s="224">
        <v>1756</v>
      </c>
      <c r="T130" s="334">
        <f t="shared" si="87"/>
        <v>1</v>
      </c>
      <c r="U130" s="466" t="s">
        <v>1199</v>
      </c>
      <c r="V130" s="358">
        <f t="shared" si="88"/>
        <v>1</v>
      </c>
      <c r="W130" s="329"/>
      <c r="X130" s="329"/>
      <c r="Y130" s="334">
        <f t="shared" si="89"/>
        <v>0</v>
      </c>
      <c r="Z130" s="132"/>
      <c r="AA130" s="358">
        <f t="shared" si="90"/>
        <v>1</v>
      </c>
    </row>
    <row r="131" spans="1:27" ht="234.6" x14ac:dyDescent="0.3">
      <c r="A131" s="290" t="s">
        <v>776</v>
      </c>
      <c r="B131" s="469" t="s">
        <v>52</v>
      </c>
      <c r="C131" s="457" t="s">
        <v>564</v>
      </c>
      <c r="D131" s="194" t="s">
        <v>565</v>
      </c>
      <c r="E131" s="189" t="s">
        <v>566</v>
      </c>
      <c r="F131" s="189" t="s">
        <v>566</v>
      </c>
      <c r="G131" s="360" t="s">
        <v>938</v>
      </c>
      <c r="H131" s="327">
        <v>4</v>
      </c>
      <c r="I131" s="329">
        <v>4</v>
      </c>
      <c r="J131" s="334">
        <f t="shared" si="84"/>
        <v>1</v>
      </c>
      <c r="K131" s="347" t="s">
        <v>954</v>
      </c>
      <c r="L131" s="358">
        <f t="shared" si="85"/>
        <v>1</v>
      </c>
      <c r="M131" s="338">
        <v>9</v>
      </c>
      <c r="N131" s="329">
        <v>9</v>
      </c>
      <c r="O131" s="334">
        <f t="shared" si="86"/>
        <v>1</v>
      </c>
      <c r="P131" s="347" t="s">
        <v>1082</v>
      </c>
      <c r="Q131" s="358">
        <f t="shared" si="91"/>
        <v>1</v>
      </c>
      <c r="R131" s="224">
        <v>9</v>
      </c>
      <c r="S131" s="329">
        <v>9</v>
      </c>
      <c r="T131" s="128">
        <f t="shared" si="87"/>
        <v>1</v>
      </c>
      <c r="U131" s="132" t="s">
        <v>1200</v>
      </c>
      <c r="V131" s="358">
        <f t="shared" si="88"/>
        <v>1</v>
      </c>
      <c r="W131" s="224"/>
      <c r="X131" s="329"/>
      <c r="Y131" s="334"/>
      <c r="Z131" s="467"/>
      <c r="AA131" s="358">
        <f t="shared" si="90"/>
        <v>1</v>
      </c>
    </row>
    <row r="132" spans="1:27" ht="409.6" thickBot="1" x14ac:dyDescent="0.35">
      <c r="A132" s="290" t="s">
        <v>776</v>
      </c>
      <c r="B132" s="468" t="s">
        <v>53</v>
      </c>
      <c r="C132" s="465" t="s">
        <v>567</v>
      </c>
      <c r="D132" s="194" t="s">
        <v>568</v>
      </c>
      <c r="E132" s="201" t="s">
        <v>569</v>
      </c>
      <c r="F132" s="201" t="s">
        <v>569</v>
      </c>
      <c r="G132" s="360" t="s">
        <v>938</v>
      </c>
      <c r="H132" s="327">
        <v>23</v>
      </c>
      <c r="I132" s="329">
        <v>23</v>
      </c>
      <c r="J132" s="334">
        <f t="shared" si="84"/>
        <v>1</v>
      </c>
      <c r="K132" s="347" t="s">
        <v>1201</v>
      </c>
      <c r="L132" s="358">
        <f t="shared" si="85"/>
        <v>1</v>
      </c>
      <c r="M132" s="338">
        <v>19</v>
      </c>
      <c r="N132" s="329">
        <v>19</v>
      </c>
      <c r="O132" s="334">
        <f t="shared" si="86"/>
        <v>1</v>
      </c>
      <c r="P132" s="355" t="s">
        <v>1083</v>
      </c>
      <c r="Q132" s="358">
        <f t="shared" si="91"/>
        <v>1</v>
      </c>
      <c r="R132" s="224">
        <v>21</v>
      </c>
      <c r="S132" s="329">
        <v>21</v>
      </c>
      <c r="T132" s="128">
        <f t="shared" si="87"/>
        <v>1</v>
      </c>
      <c r="U132" s="355" t="s">
        <v>1202</v>
      </c>
      <c r="V132" s="358">
        <f>IFERROR(IF(G132="Según demanda",(R132+M132+H132)/(I132+N132+S132),(R132+M132+H132)/G132),0)</f>
        <v>1</v>
      </c>
      <c r="W132" s="224"/>
      <c r="X132" s="329"/>
      <c r="Y132" s="128">
        <f>IFERROR((W132/X132),0)</f>
        <v>0</v>
      </c>
      <c r="Z132" s="459"/>
      <c r="AA132" s="358">
        <f t="shared" si="90"/>
        <v>1</v>
      </c>
    </row>
    <row r="133" spans="1:27" ht="41.4" customHeight="1" x14ac:dyDescent="0.3">
      <c r="A133" s="628" t="s">
        <v>44</v>
      </c>
      <c r="B133" s="473" t="s">
        <v>578</v>
      </c>
      <c r="C133" s="432" t="s">
        <v>579</v>
      </c>
      <c r="D133" s="432" t="s">
        <v>580</v>
      </c>
      <c r="E133" s="432" t="s">
        <v>613</v>
      </c>
      <c r="F133" s="433" t="s">
        <v>938</v>
      </c>
      <c r="G133" s="360">
        <f>17+9+5</f>
        <v>31</v>
      </c>
      <c r="H133" s="301">
        <v>31</v>
      </c>
      <c r="I133" s="359">
        <f>IFERROR((G133/H133),0)</f>
        <v>1</v>
      </c>
      <c r="J133" s="361"/>
      <c r="K133" s="223">
        <f t="shared" ref="K133:K144" si="92">IFERROR(IF(F133="Según demanda",G133/H133,G133/F133),0)</f>
        <v>1</v>
      </c>
      <c r="L133" s="327">
        <f>8+12+15</f>
        <v>35</v>
      </c>
      <c r="M133" s="327">
        <f>8+12+15</f>
        <v>35</v>
      </c>
      <c r="N133" s="359">
        <f>IFERROR((L133/M133),0)</f>
        <v>1</v>
      </c>
      <c r="O133" s="361"/>
      <c r="P133" s="358">
        <f t="shared" ref="P133:P144" si="93">IFERROR(IF(F133="Según demanda",(L133+G133)/(H133+M133),(L133+G133)/F133),0)</f>
        <v>1</v>
      </c>
      <c r="Q133" s="434">
        <v>46</v>
      </c>
      <c r="R133" s="435" t="s">
        <v>1127</v>
      </c>
      <c r="S133" s="359">
        <f t="shared" ref="S133:S144" si="94">IFERROR((Q133/R133),0)</f>
        <v>1</v>
      </c>
      <c r="T133" s="436"/>
      <c r="U133" s="358">
        <f t="shared" ref="U133:U144" si="95">IFERROR(IF(F133="Según demanda",(Q133+L133+G133)/(H133+M133+R133),(Q133+L133+G133)/F133),0)</f>
        <v>1</v>
      </c>
      <c r="V133" s="434"/>
      <c r="W133" s="435"/>
      <c r="X133" s="359">
        <f t="shared" ref="X133:X144" si="96">IFERROR((V133/W133),0)</f>
        <v>0</v>
      </c>
      <c r="Y133" s="436"/>
      <c r="Z133" s="358">
        <f t="shared" ref="Z133:Z144" si="97">IFERROR(IF(F133="Según demanda",(V133+Q133+L133+G133)/(H133+M133+R133+W133),(V133+Q133+L133+G133)/F133),0)</f>
        <v>1</v>
      </c>
      <c r="AA133" s="278">
        <v>1</v>
      </c>
    </row>
    <row r="134" spans="1:27" ht="27.6" customHeight="1" x14ac:dyDescent="0.3">
      <c r="A134" s="629"/>
      <c r="B134" s="473"/>
      <c r="C134" s="432" t="s">
        <v>581</v>
      </c>
      <c r="D134" s="432" t="s">
        <v>582</v>
      </c>
      <c r="E134" s="190" t="s">
        <v>614</v>
      </c>
      <c r="F134" s="433" t="s">
        <v>938</v>
      </c>
      <c r="G134" s="360">
        <v>0</v>
      </c>
      <c r="H134" s="301">
        <v>0</v>
      </c>
      <c r="I134" s="359">
        <f t="shared" ref="I134:I144" si="98">IFERROR((G134/H134),0)</f>
        <v>0</v>
      </c>
      <c r="J134" s="362"/>
      <c r="K134" s="223">
        <f t="shared" si="92"/>
        <v>0</v>
      </c>
      <c r="L134" s="327">
        <v>0</v>
      </c>
      <c r="M134" s="327">
        <v>0</v>
      </c>
      <c r="N134" s="359">
        <f t="shared" ref="N134:N144" si="99">IFERROR((L134/M134),0)</f>
        <v>0</v>
      </c>
      <c r="O134" s="362"/>
      <c r="P134" s="358">
        <f t="shared" si="93"/>
        <v>0</v>
      </c>
      <c r="Q134" s="434">
        <v>0</v>
      </c>
      <c r="R134" s="435" t="s">
        <v>1065</v>
      </c>
      <c r="S134" s="359">
        <f t="shared" si="94"/>
        <v>0</v>
      </c>
      <c r="T134" s="437"/>
      <c r="U134" s="358">
        <f t="shared" si="95"/>
        <v>0</v>
      </c>
      <c r="V134" s="434"/>
      <c r="W134" s="435"/>
      <c r="X134" s="359">
        <f t="shared" si="96"/>
        <v>0</v>
      </c>
      <c r="Y134" s="437"/>
      <c r="Z134" s="358">
        <f t="shared" si="97"/>
        <v>0</v>
      </c>
      <c r="AA134" s="278">
        <v>0</v>
      </c>
    </row>
    <row r="135" spans="1:27" ht="69" x14ac:dyDescent="0.3">
      <c r="A135" s="629"/>
      <c r="B135" s="473"/>
      <c r="C135" s="432" t="s">
        <v>583</v>
      </c>
      <c r="D135" s="432" t="s">
        <v>584</v>
      </c>
      <c r="E135" s="190" t="s">
        <v>615</v>
      </c>
      <c r="F135" s="433" t="s">
        <v>938</v>
      </c>
      <c r="G135" s="360">
        <v>1</v>
      </c>
      <c r="H135" s="301">
        <v>1</v>
      </c>
      <c r="I135" s="359">
        <f t="shared" si="98"/>
        <v>1</v>
      </c>
      <c r="J135" s="362"/>
      <c r="K135" s="223">
        <f t="shared" si="92"/>
        <v>1</v>
      </c>
      <c r="L135" s="327">
        <v>0</v>
      </c>
      <c r="M135" s="327">
        <v>0</v>
      </c>
      <c r="N135" s="359">
        <f t="shared" si="99"/>
        <v>0</v>
      </c>
      <c r="O135" s="362"/>
      <c r="P135" s="358">
        <f t="shared" si="93"/>
        <v>1</v>
      </c>
      <c r="Q135" s="434">
        <v>1</v>
      </c>
      <c r="R135" s="435" t="s">
        <v>862</v>
      </c>
      <c r="S135" s="359">
        <f t="shared" si="94"/>
        <v>1</v>
      </c>
      <c r="T135" s="438"/>
      <c r="U135" s="358">
        <f t="shared" si="95"/>
        <v>1</v>
      </c>
      <c r="V135" s="434"/>
      <c r="W135" s="435"/>
      <c r="X135" s="359">
        <f t="shared" si="96"/>
        <v>0</v>
      </c>
      <c r="Y135" s="438"/>
      <c r="Z135" s="358">
        <f t="shared" si="97"/>
        <v>1</v>
      </c>
      <c r="AA135" s="278">
        <v>1</v>
      </c>
    </row>
    <row r="136" spans="1:27" ht="55.2" customHeight="1" x14ac:dyDescent="0.3">
      <c r="A136" s="629"/>
      <c r="B136" s="473" t="s">
        <v>585</v>
      </c>
      <c r="C136" s="303" t="s">
        <v>586</v>
      </c>
      <c r="D136" s="303" t="s">
        <v>587</v>
      </c>
      <c r="E136" s="283" t="s">
        <v>616</v>
      </c>
      <c r="F136" s="433" t="s">
        <v>938</v>
      </c>
      <c r="G136" s="360">
        <v>56</v>
      </c>
      <c r="H136" s="301">
        <v>56</v>
      </c>
      <c r="I136" s="359">
        <f t="shared" si="98"/>
        <v>1</v>
      </c>
      <c r="J136" s="362"/>
      <c r="K136" s="223">
        <f t="shared" si="92"/>
        <v>1</v>
      </c>
      <c r="L136" s="327">
        <v>56</v>
      </c>
      <c r="M136" s="327">
        <v>56</v>
      </c>
      <c r="N136" s="359">
        <f t="shared" si="99"/>
        <v>1</v>
      </c>
      <c r="O136" s="362"/>
      <c r="P136" s="358">
        <f t="shared" si="93"/>
        <v>1</v>
      </c>
      <c r="Q136" s="434">
        <v>56</v>
      </c>
      <c r="R136" s="435" t="s">
        <v>1128</v>
      </c>
      <c r="S136" s="359">
        <f t="shared" si="94"/>
        <v>1</v>
      </c>
      <c r="T136" s="362"/>
      <c r="U136" s="358">
        <f t="shared" si="95"/>
        <v>1</v>
      </c>
      <c r="V136" s="434"/>
      <c r="W136" s="435"/>
      <c r="X136" s="359">
        <f t="shared" si="96"/>
        <v>0</v>
      </c>
      <c r="Y136" s="362"/>
      <c r="Z136" s="358">
        <f t="shared" si="97"/>
        <v>1</v>
      </c>
      <c r="AA136" s="278">
        <v>1</v>
      </c>
    </row>
    <row r="137" spans="1:27" ht="55.2" x14ac:dyDescent="0.3">
      <c r="A137" s="629"/>
      <c r="B137" s="473"/>
      <c r="C137" s="432" t="s">
        <v>588</v>
      </c>
      <c r="D137" s="432" t="s">
        <v>589</v>
      </c>
      <c r="E137" s="432" t="s">
        <v>617</v>
      </c>
      <c r="F137" s="433" t="s">
        <v>938</v>
      </c>
      <c r="G137" s="360">
        <v>562</v>
      </c>
      <c r="H137" s="301">
        <v>562</v>
      </c>
      <c r="I137" s="359">
        <f t="shared" si="98"/>
        <v>1</v>
      </c>
      <c r="J137" s="281"/>
      <c r="K137" s="223">
        <f t="shared" si="92"/>
        <v>1</v>
      </c>
      <c r="L137" s="327">
        <v>369</v>
      </c>
      <c r="M137" s="327">
        <v>369</v>
      </c>
      <c r="N137" s="359">
        <f t="shared" si="99"/>
        <v>1</v>
      </c>
      <c r="O137" s="362"/>
      <c r="P137" s="358">
        <f t="shared" si="93"/>
        <v>1</v>
      </c>
      <c r="Q137" s="434">
        <v>720</v>
      </c>
      <c r="R137" s="435" t="s">
        <v>1129</v>
      </c>
      <c r="S137" s="359">
        <f t="shared" si="94"/>
        <v>1</v>
      </c>
      <c r="T137" s="362"/>
      <c r="U137" s="358">
        <f t="shared" si="95"/>
        <v>1</v>
      </c>
      <c r="V137" s="434"/>
      <c r="W137" s="435"/>
      <c r="X137" s="359">
        <f t="shared" si="96"/>
        <v>0</v>
      </c>
      <c r="Y137" s="362"/>
      <c r="Z137" s="358">
        <f t="shared" si="97"/>
        <v>1</v>
      </c>
      <c r="AA137" s="278">
        <v>1</v>
      </c>
    </row>
    <row r="138" spans="1:27" ht="41.4" x14ac:dyDescent="0.3">
      <c r="A138" s="629"/>
      <c r="B138" s="473"/>
      <c r="C138" s="303" t="s">
        <v>590</v>
      </c>
      <c r="D138" s="303" t="s">
        <v>591</v>
      </c>
      <c r="E138" s="303" t="s">
        <v>618</v>
      </c>
      <c r="F138" s="433" t="s">
        <v>938</v>
      </c>
      <c r="G138" s="360">
        <v>25</v>
      </c>
      <c r="H138" s="301">
        <v>25</v>
      </c>
      <c r="I138" s="359">
        <f t="shared" si="98"/>
        <v>1</v>
      </c>
      <c r="J138" s="360"/>
      <c r="K138" s="223">
        <f t="shared" si="92"/>
        <v>1</v>
      </c>
      <c r="L138" s="327">
        <v>41</v>
      </c>
      <c r="M138" s="327">
        <v>41</v>
      </c>
      <c r="N138" s="359">
        <f t="shared" si="99"/>
        <v>1</v>
      </c>
      <c r="O138" s="360"/>
      <c r="P138" s="358">
        <f t="shared" si="93"/>
        <v>1</v>
      </c>
      <c r="Q138" s="434">
        <v>8</v>
      </c>
      <c r="R138" s="435" t="s">
        <v>1130</v>
      </c>
      <c r="S138" s="359">
        <f t="shared" si="94"/>
        <v>1</v>
      </c>
      <c r="T138" s="360"/>
      <c r="U138" s="358">
        <f t="shared" si="95"/>
        <v>1</v>
      </c>
      <c r="V138" s="434"/>
      <c r="W138" s="435"/>
      <c r="X138" s="359">
        <f t="shared" si="96"/>
        <v>0</v>
      </c>
      <c r="Y138" s="360"/>
      <c r="Z138" s="358">
        <f t="shared" si="97"/>
        <v>1</v>
      </c>
      <c r="AA138" s="278">
        <v>1</v>
      </c>
    </row>
    <row r="139" spans="1:27" ht="55.2" customHeight="1" x14ac:dyDescent="0.3">
      <c r="A139" s="629"/>
      <c r="B139" s="439" t="s">
        <v>592</v>
      </c>
      <c r="C139" s="285" t="s">
        <v>593</v>
      </c>
      <c r="D139" s="284" t="s">
        <v>594</v>
      </c>
      <c r="E139" s="284" t="s">
        <v>619</v>
      </c>
      <c r="F139" s="433" t="s">
        <v>938</v>
      </c>
      <c r="G139" s="360">
        <v>1</v>
      </c>
      <c r="H139" s="360">
        <v>1</v>
      </c>
      <c r="I139" s="359">
        <f>IFERROR((G139/H139),0)</f>
        <v>1</v>
      </c>
      <c r="J139" s="360"/>
      <c r="K139" s="223">
        <v>1</v>
      </c>
      <c r="L139" s="327">
        <v>0</v>
      </c>
      <c r="M139" s="327">
        <v>0</v>
      </c>
      <c r="N139" s="359">
        <f>IFERROR((L139/M139),0)</f>
        <v>0</v>
      </c>
      <c r="O139" s="360"/>
      <c r="P139" s="358">
        <f>IFERROR(IF(F139="Según demanda",(L139+G139)/(H139+M139),(L139+G139)/F139),0)</f>
        <v>1</v>
      </c>
      <c r="Q139" s="434">
        <v>0</v>
      </c>
      <c r="R139" s="435" t="s">
        <v>1065</v>
      </c>
      <c r="S139" s="359">
        <f>IFERROR((Q139/R139),0)</f>
        <v>0</v>
      </c>
      <c r="T139" s="360"/>
      <c r="U139" s="358">
        <f t="shared" si="95"/>
        <v>1</v>
      </c>
      <c r="V139" s="434"/>
      <c r="W139" s="435"/>
      <c r="X139" s="359">
        <f t="shared" si="96"/>
        <v>0</v>
      </c>
      <c r="Y139" s="360"/>
      <c r="Z139" s="358">
        <f>IFERROR(IF(F139="Según demanda",(V139+Q139+L139+G139)/(H139+M139+R139+W139),(V139+Q139+L139+G139)/F139),0)</f>
        <v>1</v>
      </c>
      <c r="AA139" s="278">
        <v>1</v>
      </c>
    </row>
    <row r="140" spans="1:27" ht="57.6" x14ac:dyDescent="0.3">
      <c r="A140" s="629"/>
      <c r="B140" s="440" t="s">
        <v>595</v>
      </c>
      <c r="C140" s="280" t="s">
        <v>596</v>
      </c>
      <c r="D140" s="280" t="s">
        <v>597</v>
      </c>
      <c r="E140" s="280" t="s">
        <v>620</v>
      </c>
      <c r="F140" s="433" t="s">
        <v>938</v>
      </c>
      <c r="G140" s="360">
        <v>1</v>
      </c>
      <c r="H140" s="360">
        <v>1</v>
      </c>
      <c r="I140" s="359">
        <f>IFERROR((G140/H140),0)</f>
        <v>1</v>
      </c>
      <c r="J140" s="362"/>
      <c r="K140" s="223">
        <f>IFERROR(IF(F140="Según demanda",G140/H140,G140/F140),0)</f>
        <v>1</v>
      </c>
      <c r="L140" s="327">
        <v>0</v>
      </c>
      <c r="M140" s="327">
        <v>0</v>
      </c>
      <c r="N140" s="359">
        <f>IFERROR((L140/M140),0)</f>
        <v>0</v>
      </c>
      <c r="O140" s="360"/>
      <c r="P140" s="358">
        <f>IFERROR(IF(F140="Según demanda",(L140+G140)/(H140+M140),(L140+G140)/F140),0)</f>
        <v>1</v>
      </c>
      <c r="Q140" s="434">
        <v>0</v>
      </c>
      <c r="R140" s="435" t="s">
        <v>1065</v>
      </c>
      <c r="S140" s="359">
        <f>IFERROR((Q140/R140),0)</f>
        <v>0</v>
      </c>
      <c r="T140" s="360"/>
      <c r="U140" s="358">
        <f t="shared" si="95"/>
        <v>1</v>
      </c>
      <c r="V140" s="434"/>
      <c r="W140" s="435"/>
      <c r="X140" s="359">
        <f t="shared" si="96"/>
        <v>0</v>
      </c>
      <c r="Y140" s="360"/>
      <c r="Z140" s="358">
        <f>IFERROR(IF(F140="Según demanda",(V140+Q140+L140+G140)/(H140+M140+R140+W140),(V140+Q140+L140+G140)/F140),0)</f>
        <v>1</v>
      </c>
      <c r="AA140" s="278">
        <v>1</v>
      </c>
    </row>
    <row r="141" spans="1:27" ht="86.4" x14ac:dyDescent="0.3">
      <c r="A141" s="629"/>
      <c r="B141" s="440" t="s">
        <v>598</v>
      </c>
      <c r="C141" s="280" t="s">
        <v>599</v>
      </c>
      <c r="D141" s="280" t="s">
        <v>600</v>
      </c>
      <c r="E141" s="280" t="s">
        <v>621</v>
      </c>
      <c r="F141" s="433" t="s">
        <v>938</v>
      </c>
      <c r="G141" s="360">
        <v>1</v>
      </c>
      <c r="H141" s="360">
        <v>1</v>
      </c>
      <c r="I141" s="359">
        <f>IFERROR((G141/H141),0)</f>
        <v>1</v>
      </c>
      <c r="J141" s="362"/>
      <c r="K141" s="223">
        <f>IFERROR(IF(F141="Según demanda",G141/H141,G141/F141),0)</f>
        <v>1</v>
      </c>
      <c r="L141" s="327">
        <v>0</v>
      </c>
      <c r="M141" s="327">
        <v>0</v>
      </c>
      <c r="N141" s="359">
        <f>IFERROR((L141/M141),0)</f>
        <v>0</v>
      </c>
      <c r="O141" s="360"/>
      <c r="P141" s="358">
        <f>IFERROR(IF(F141="Según demanda",(L141+G141)/(H141+M141),(L141+G141)/F141),0)</f>
        <v>1</v>
      </c>
      <c r="Q141" s="434">
        <v>0</v>
      </c>
      <c r="R141" s="435" t="s">
        <v>1065</v>
      </c>
      <c r="S141" s="359">
        <f>IFERROR((Q141/R141),0)</f>
        <v>0</v>
      </c>
      <c r="T141" s="360"/>
      <c r="U141" s="358">
        <f t="shared" si="95"/>
        <v>1</v>
      </c>
      <c r="V141" s="434"/>
      <c r="W141" s="435"/>
      <c r="X141" s="359">
        <f t="shared" si="96"/>
        <v>0</v>
      </c>
      <c r="Y141" s="360"/>
      <c r="Z141" s="358">
        <f>IFERROR(IF(F141="Según demanda",(V141+Q141+L141+G141)/(H141+M141+R141+W141),(V141+Q141+L141+G141)/F141),0)</f>
        <v>1</v>
      </c>
      <c r="AA141" s="278">
        <v>1</v>
      </c>
    </row>
    <row r="142" spans="1:27" ht="72" x14ac:dyDescent="0.3">
      <c r="A142" s="629"/>
      <c r="B142" s="440" t="s">
        <v>601</v>
      </c>
      <c r="C142" s="280" t="s">
        <v>602</v>
      </c>
      <c r="D142" s="280" t="s">
        <v>603</v>
      </c>
      <c r="E142" s="280" t="s">
        <v>622</v>
      </c>
      <c r="F142" s="433" t="s">
        <v>938</v>
      </c>
      <c r="G142" s="360">
        <v>1</v>
      </c>
      <c r="H142" s="360">
        <v>1</v>
      </c>
      <c r="I142" s="359">
        <f>IFERROR((G142/H142),0)</f>
        <v>1</v>
      </c>
      <c r="J142" s="362"/>
      <c r="K142" s="223">
        <f>IFERROR(IF(F142="Según demanda",G142/H142,G142/F142),0)</f>
        <v>1</v>
      </c>
      <c r="L142" s="327">
        <v>0</v>
      </c>
      <c r="M142" s="327">
        <v>0</v>
      </c>
      <c r="N142" s="359">
        <f>IFERROR((L142/M142),0)</f>
        <v>0</v>
      </c>
      <c r="O142" s="362"/>
      <c r="P142" s="358">
        <f>IFERROR(IF(F142="Según demanda",(L142+G142)/(H142+M142),(L142+G142)/F142),0)</f>
        <v>1</v>
      </c>
      <c r="Q142" s="434">
        <v>0</v>
      </c>
      <c r="R142" s="435" t="s">
        <v>1065</v>
      </c>
      <c r="S142" s="359">
        <f>IFERROR((Q142/R142),0)</f>
        <v>0</v>
      </c>
      <c r="T142" s="362"/>
      <c r="U142" s="358">
        <f t="shared" si="95"/>
        <v>1</v>
      </c>
      <c r="V142" s="434"/>
      <c r="W142" s="435"/>
      <c r="X142" s="359">
        <f t="shared" si="96"/>
        <v>0</v>
      </c>
      <c r="Y142" s="360"/>
      <c r="Z142" s="358">
        <f>IFERROR(IF(F142="Según demanda",(V142+Q142+L142+G142)/(H142+M142+R142+W142),(V142+Q142+L142+G142)/F142),0)</f>
        <v>1</v>
      </c>
      <c r="AA142" s="278">
        <v>1</v>
      </c>
    </row>
    <row r="143" spans="1:27" ht="100.8" x14ac:dyDescent="0.3">
      <c r="A143" s="629"/>
      <c r="B143" s="440" t="s">
        <v>604</v>
      </c>
      <c r="C143" s="280" t="s">
        <v>605</v>
      </c>
      <c r="D143" s="280" t="s">
        <v>606</v>
      </c>
      <c r="E143" s="280" t="s">
        <v>623</v>
      </c>
      <c r="F143" s="433" t="s">
        <v>938</v>
      </c>
      <c r="G143" s="360">
        <v>1</v>
      </c>
      <c r="H143" s="360">
        <v>1</v>
      </c>
      <c r="I143" s="359">
        <f>IFERROR((G143/H143),0)</f>
        <v>1</v>
      </c>
      <c r="J143" s="362"/>
      <c r="K143" s="223">
        <f>IFERROR(IF(F143="Según demanda",G143/H143,G143/F143),0)</f>
        <v>1</v>
      </c>
      <c r="L143" s="327">
        <v>0</v>
      </c>
      <c r="M143" s="327">
        <v>0</v>
      </c>
      <c r="N143" s="359">
        <f>IFERROR((L143/M143),0)</f>
        <v>0</v>
      </c>
      <c r="O143" s="360"/>
      <c r="P143" s="358">
        <f>IFERROR(IF(F143="Según demanda",(L143+G143)/(H143+M143),(L143+G143)/F143),0)</f>
        <v>1</v>
      </c>
      <c r="Q143" s="434"/>
      <c r="R143" s="435"/>
      <c r="S143" s="359">
        <f>IFERROR((Q143/R143),0)</f>
        <v>0</v>
      </c>
      <c r="T143" s="360"/>
      <c r="U143" s="358">
        <f t="shared" si="95"/>
        <v>1</v>
      </c>
      <c r="V143" s="434"/>
      <c r="W143" s="435"/>
      <c r="X143" s="359">
        <f t="shared" si="96"/>
        <v>0</v>
      </c>
      <c r="Y143" s="360"/>
      <c r="Z143" s="358">
        <f>IFERROR(IF(F143="Según demanda",(V143+Q143+L143+G143)/(H143+M143+R143+W143),(V143+Q143+L143+G143)/F143),0)</f>
        <v>1</v>
      </c>
      <c r="AA143" s="278">
        <v>1</v>
      </c>
    </row>
    <row r="144" spans="1:27" ht="96.6" x14ac:dyDescent="0.3">
      <c r="A144" s="629"/>
      <c r="B144" s="299" t="s">
        <v>607</v>
      </c>
      <c r="C144" s="312" t="s">
        <v>608</v>
      </c>
      <c r="D144" s="312" t="s">
        <v>609</v>
      </c>
      <c r="E144" s="190" t="s">
        <v>624</v>
      </c>
      <c r="F144" s="433" t="s">
        <v>938</v>
      </c>
      <c r="G144" s="360">
        <v>16</v>
      </c>
      <c r="H144" s="360">
        <v>16</v>
      </c>
      <c r="I144" s="359">
        <f t="shared" si="98"/>
        <v>1</v>
      </c>
      <c r="J144" s="302"/>
      <c r="K144" s="223">
        <f t="shared" si="92"/>
        <v>1</v>
      </c>
      <c r="L144" s="327">
        <v>16</v>
      </c>
      <c r="M144" s="327">
        <v>16</v>
      </c>
      <c r="N144" s="359">
        <f t="shared" si="99"/>
        <v>1</v>
      </c>
      <c r="O144" s="360"/>
      <c r="P144" s="358">
        <f t="shared" si="93"/>
        <v>1</v>
      </c>
      <c r="Q144" s="434"/>
      <c r="R144" s="434"/>
      <c r="S144" s="359">
        <f t="shared" si="94"/>
        <v>0</v>
      </c>
      <c r="T144" s="360"/>
      <c r="U144" s="358">
        <f t="shared" si="95"/>
        <v>1</v>
      </c>
      <c r="V144" s="434"/>
      <c r="W144" s="435"/>
      <c r="X144" s="359">
        <f t="shared" si="96"/>
        <v>0</v>
      </c>
      <c r="Y144" s="360"/>
      <c r="Z144" s="358">
        <f t="shared" si="97"/>
        <v>1</v>
      </c>
      <c r="AA144" s="278">
        <v>1</v>
      </c>
    </row>
    <row r="145" spans="1:27" ht="58.2" thickBot="1" x14ac:dyDescent="0.35">
      <c r="A145" s="630"/>
      <c r="B145" s="441" t="s">
        <v>610</v>
      </c>
      <c r="C145" s="279" t="s">
        <v>611</v>
      </c>
      <c r="D145" s="282" t="s">
        <v>612</v>
      </c>
      <c r="E145" s="282" t="s">
        <v>625</v>
      </c>
      <c r="F145" s="433">
        <v>12</v>
      </c>
      <c r="G145" s="360">
        <v>3</v>
      </c>
      <c r="H145" s="360">
        <v>3</v>
      </c>
      <c r="I145" s="359">
        <f>IFERROR((G145/H145),0)</f>
        <v>1</v>
      </c>
      <c r="J145" s="281"/>
      <c r="K145" s="223">
        <f>IFERROR(IF(F145="Según demanda",G145/H145,G145/F145),0)</f>
        <v>0.25</v>
      </c>
      <c r="L145" s="327">
        <v>3</v>
      </c>
      <c r="M145" s="327">
        <v>3</v>
      </c>
      <c r="N145" s="359">
        <f>IFERROR((L145/M145),0)</f>
        <v>1</v>
      </c>
      <c r="O145" s="362"/>
      <c r="P145" s="358">
        <f>IFERROR(IF(F145="Según demanda",(L145+G145)/(H145+M145),(L145+G145)/F145),0)</f>
        <v>0.5</v>
      </c>
      <c r="Q145" s="434">
        <v>3</v>
      </c>
      <c r="R145" s="435" t="s">
        <v>1131</v>
      </c>
      <c r="S145" s="359">
        <f>IFERROR((Q145/R145),0)</f>
        <v>1</v>
      </c>
      <c r="T145" s="362"/>
      <c r="U145" s="358">
        <f>IFERROR(IF(F145="Según demanda",(Q145+L145+G145)/(H145+M145+R145),(Q145+L145+G145)/F145),0)</f>
        <v>0.75</v>
      </c>
      <c r="V145" s="434"/>
      <c r="W145" s="435"/>
      <c r="X145" s="359">
        <f>IFERROR((V145/W145),0)</f>
        <v>0</v>
      </c>
      <c r="Y145" s="362"/>
      <c r="Z145" s="358">
        <f>IFERROR(IF(F145="Según demanda",(V145+Q145+L145+G145)/(H145+M145+R145+W145),(V145+Q145+L145+G145)/F145),0)</f>
        <v>0.75</v>
      </c>
      <c r="AA145" s="278">
        <v>0.25</v>
      </c>
    </row>
    <row r="146" spans="1:27" ht="69" x14ac:dyDescent="0.3">
      <c r="A146" s="492" t="s">
        <v>814</v>
      </c>
      <c r="B146" s="287" t="s">
        <v>63</v>
      </c>
      <c r="C146" s="196" t="s">
        <v>653</v>
      </c>
      <c r="D146" s="204" t="s">
        <v>777</v>
      </c>
      <c r="E146" s="195" t="s">
        <v>778</v>
      </c>
      <c r="F146" s="197" t="s">
        <v>788</v>
      </c>
      <c r="G146" s="445">
        <v>500</v>
      </c>
      <c r="H146" s="228">
        <v>170</v>
      </c>
      <c r="I146" s="446">
        <v>125</v>
      </c>
      <c r="J146" s="431">
        <f>IFERROR((H146/I146),0)</f>
        <v>1.36</v>
      </c>
      <c r="K146" s="199"/>
      <c r="L146" s="270">
        <v>0</v>
      </c>
      <c r="M146" s="343">
        <v>118</v>
      </c>
      <c r="N146" s="356">
        <v>125</v>
      </c>
      <c r="O146" s="357">
        <f t="shared" ref="O146:O158" si="100">IFERROR((M146/N146),0)</f>
        <v>0.94399999999999995</v>
      </c>
      <c r="P146" s="346"/>
      <c r="Q146" s="358">
        <f t="shared" ref="Q146:Q158" si="101">IFERROR(IF(G146="Según demanda",(M146+H146)/(I146+N146),(M146+H146)/G146),0)</f>
        <v>0.57599999999999996</v>
      </c>
      <c r="R146" s="177">
        <v>180</v>
      </c>
      <c r="S146" s="447">
        <v>125</v>
      </c>
      <c r="T146" s="359">
        <f t="shared" ref="T146:T158" si="102">IFERROR((R146/S146),0)</f>
        <v>1.44</v>
      </c>
      <c r="U146" s="178"/>
      <c r="V146" s="358">
        <f t="shared" ref="V146:V158" si="103">IFERROR(IF(G146="Según demanda",(R146+M146+H146)/(I146+N146+S146),(R146+M146+H146)/G146),0)</f>
        <v>0.93600000000000005</v>
      </c>
      <c r="W146" s="155"/>
      <c r="X146" s="281"/>
      <c r="Y146" s="359">
        <v>0</v>
      </c>
      <c r="Z146" s="302"/>
      <c r="AA146" s="358">
        <v>0.34</v>
      </c>
    </row>
    <row r="147" spans="1:27" ht="52.8" x14ac:dyDescent="0.3">
      <c r="A147" s="492"/>
      <c r="B147" s="287" t="s">
        <v>63</v>
      </c>
      <c r="C147" s="196" t="s">
        <v>653</v>
      </c>
      <c r="D147" s="204" t="s">
        <v>779</v>
      </c>
      <c r="E147" s="195" t="s">
        <v>780</v>
      </c>
      <c r="F147" s="197" t="s">
        <v>789</v>
      </c>
      <c r="G147" s="445">
        <v>60</v>
      </c>
      <c r="H147" s="228">
        <v>10</v>
      </c>
      <c r="I147" s="446">
        <v>10</v>
      </c>
      <c r="J147" s="431">
        <f t="shared" ref="J147:J158" si="104">IFERROR((H147/I147),0)</f>
        <v>1</v>
      </c>
      <c r="K147" s="199"/>
      <c r="L147" s="270">
        <v>0</v>
      </c>
      <c r="M147" s="343">
        <v>3</v>
      </c>
      <c r="N147" s="356">
        <v>10</v>
      </c>
      <c r="O147" s="357">
        <f t="shared" si="100"/>
        <v>0.3</v>
      </c>
      <c r="P147" s="346"/>
      <c r="Q147" s="358">
        <f t="shared" si="101"/>
        <v>0.21666666666666667</v>
      </c>
      <c r="R147" s="177">
        <v>14</v>
      </c>
      <c r="S147" s="447">
        <v>20</v>
      </c>
      <c r="T147" s="359">
        <f t="shared" si="102"/>
        <v>0.7</v>
      </c>
      <c r="U147" s="178"/>
      <c r="V147" s="358">
        <f t="shared" si="103"/>
        <v>0.45</v>
      </c>
      <c r="W147" s="155"/>
      <c r="X147" s="281"/>
      <c r="Y147" s="359">
        <v>0</v>
      </c>
      <c r="Z147" s="302"/>
      <c r="AA147" s="358">
        <v>0.16666666666666666</v>
      </c>
    </row>
    <row r="148" spans="1:27" ht="124.2" x14ac:dyDescent="0.3">
      <c r="A148" s="492"/>
      <c r="B148" s="287" t="s">
        <v>63</v>
      </c>
      <c r="C148" s="196" t="s">
        <v>653</v>
      </c>
      <c r="D148" s="204" t="s">
        <v>781</v>
      </c>
      <c r="E148" s="195" t="s">
        <v>782</v>
      </c>
      <c r="F148" s="205" t="s">
        <v>790</v>
      </c>
      <c r="G148" s="445">
        <v>180</v>
      </c>
      <c r="H148" s="228">
        <v>57</v>
      </c>
      <c r="I148" s="446">
        <v>45</v>
      </c>
      <c r="J148" s="431">
        <f t="shared" si="104"/>
        <v>1.2666666666666666</v>
      </c>
      <c r="K148" s="199"/>
      <c r="L148" s="270">
        <v>0</v>
      </c>
      <c r="M148" s="343">
        <v>38</v>
      </c>
      <c r="N148" s="356">
        <v>45</v>
      </c>
      <c r="O148" s="357">
        <f t="shared" si="100"/>
        <v>0.84444444444444444</v>
      </c>
      <c r="P148" s="346"/>
      <c r="Q148" s="358">
        <f t="shared" si="101"/>
        <v>0.52777777777777779</v>
      </c>
      <c r="R148" s="177">
        <v>24</v>
      </c>
      <c r="S148" s="447">
        <v>45</v>
      </c>
      <c r="T148" s="359">
        <f t="shared" si="102"/>
        <v>0.53333333333333333</v>
      </c>
      <c r="U148" s="179" t="s">
        <v>1149</v>
      </c>
      <c r="V148" s="358">
        <f t="shared" si="103"/>
        <v>0.66111111111111109</v>
      </c>
      <c r="W148" s="155"/>
      <c r="X148" s="281"/>
      <c r="Y148" s="359">
        <v>0</v>
      </c>
      <c r="Z148" s="302"/>
      <c r="AA148" s="358">
        <v>0.12666666666666668</v>
      </c>
    </row>
    <row r="149" spans="1:27" ht="39.6" x14ac:dyDescent="0.3">
      <c r="A149" s="492"/>
      <c r="B149" s="287" t="s">
        <v>63</v>
      </c>
      <c r="C149" s="196" t="s">
        <v>783</v>
      </c>
      <c r="D149" s="204" t="s">
        <v>784</v>
      </c>
      <c r="E149" s="281" t="s">
        <v>785</v>
      </c>
      <c r="F149" s="205" t="s">
        <v>791</v>
      </c>
      <c r="G149" s="445">
        <v>300</v>
      </c>
      <c r="H149" s="228">
        <v>98</v>
      </c>
      <c r="I149" s="446">
        <v>50</v>
      </c>
      <c r="J149" s="431">
        <f t="shared" si="104"/>
        <v>1.96</v>
      </c>
      <c r="K149" s="199"/>
      <c r="L149" s="270">
        <v>0</v>
      </c>
      <c r="M149" s="343">
        <v>94</v>
      </c>
      <c r="N149" s="356">
        <v>100</v>
      </c>
      <c r="O149" s="357">
        <f t="shared" si="100"/>
        <v>0.94</v>
      </c>
      <c r="P149" s="346"/>
      <c r="Q149" s="358">
        <f t="shared" si="101"/>
        <v>0.64</v>
      </c>
      <c r="R149" s="177">
        <v>88</v>
      </c>
      <c r="S149" s="447">
        <v>50</v>
      </c>
      <c r="T149" s="359">
        <f t="shared" si="102"/>
        <v>1.76</v>
      </c>
      <c r="U149" s="178"/>
      <c r="V149" s="358">
        <f t="shared" si="103"/>
        <v>0.93333333333333335</v>
      </c>
      <c r="W149" s="155"/>
      <c r="X149" s="281"/>
      <c r="Y149" s="359">
        <v>0</v>
      </c>
      <c r="Z149" s="302"/>
      <c r="AA149" s="358">
        <v>0.32666666666666666</v>
      </c>
    </row>
    <row r="150" spans="1:27" ht="72" x14ac:dyDescent="0.3">
      <c r="A150" s="492"/>
      <c r="B150" s="287" t="s">
        <v>63</v>
      </c>
      <c r="C150" s="196" t="s">
        <v>786</v>
      </c>
      <c r="D150" s="204" t="s">
        <v>787</v>
      </c>
      <c r="E150" s="195" t="s">
        <v>654</v>
      </c>
      <c r="F150" s="205" t="s">
        <v>792</v>
      </c>
      <c r="G150" s="445">
        <v>40</v>
      </c>
      <c r="H150" s="228">
        <v>5</v>
      </c>
      <c r="I150" s="446">
        <v>10</v>
      </c>
      <c r="J150" s="431">
        <f t="shared" si="104"/>
        <v>0.5</v>
      </c>
      <c r="K150" s="199"/>
      <c r="L150" s="270">
        <v>0</v>
      </c>
      <c r="M150" s="343">
        <v>11</v>
      </c>
      <c r="N150" s="356">
        <v>10</v>
      </c>
      <c r="O150" s="357">
        <f t="shared" si="100"/>
        <v>1.1000000000000001</v>
      </c>
      <c r="P150" s="346"/>
      <c r="Q150" s="358">
        <f t="shared" si="101"/>
        <v>0.4</v>
      </c>
      <c r="R150" s="177">
        <v>11</v>
      </c>
      <c r="S150" s="447">
        <v>10</v>
      </c>
      <c r="T150" s="359">
        <f t="shared" si="102"/>
        <v>1.1000000000000001</v>
      </c>
      <c r="U150" s="178"/>
      <c r="V150" s="358">
        <f t="shared" si="103"/>
        <v>0.67500000000000004</v>
      </c>
      <c r="W150" s="155"/>
      <c r="X150" s="281"/>
      <c r="Y150" s="359">
        <v>0</v>
      </c>
      <c r="Z150" s="302"/>
      <c r="AA150" s="358">
        <v>0.125</v>
      </c>
    </row>
    <row r="151" spans="1:27" ht="52.8" x14ac:dyDescent="0.3">
      <c r="A151" s="492"/>
      <c r="B151" s="287" t="s">
        <v>63</v>
      </c>
      <c r="C151" s="196" t="s">
        <v>653</v>
      </c>
      <c r="D151" s="204" t="s">
        <v>727</v>
      </c>
      <c r="E151" s="195" t="s">
        <v>654</v>
      </c>
      <c r="F151" s="197" t="s">
        <v>728</v>
      </c>
      <c r="G151" s="445">
        <v>200</v>
      </c>
      <c r="H151" s="228">
        <v>151</v>
      </c>
      <c r="I151" s="446">
        <v>50</v>
      </c>
      <c r="J151" s="431">
        <f t="shared" si="104"/>
        <v>3.02</v>
      </c>
      <c r="K151" s="199"/>
      <c r="L151" s="270">
        <v>0</v>
      </c>
      <c r="M151" s="343">
        <v>83</v>
      </c>
      <c r="N151" s="356">
        <v>50</v>
      </c>
      <c r="O151" s="357">
        <f t="shared" si="100"/>
        <v>1.66</v>
      </c>
      <c r="P151" s="346"/>
      <c r="Q151" s="358">
        <f t="shared" si="101"/>
        <v>1.17</v>
      </c>
      <c r="R151" s="177">
        <v>175</v>
      </c>
      <c r="S151" s="447">
        <v>50</v>
      </c>
      <c r="T151" s="359">
        <f t="shared" si="102"/>
        <v>3.5</v>
      </c>
      <c r="U151" s="178"/>
      <c r="V151" s="358">
        <f t="shared" si="103"/>
        <v>2.0449999999999999</v>
      </c>
      <c r="W151" s="155"/>
      <c r="X151" s="281"/>
      <c r="Y151" s="359">
        <v>0</v>
      </c>
      <c r="Z151" s="302"/>
      <c r="AA151" s="358">
        <v>0.755</v>
      </c>
    </row>
    <row r="152" spans="1:27" ht="62.4" x14ac:dyDescent="0.3">
      <c r="A152" s="492"/>
      <c r="B152" s="287" t="s">
        <v>63</v>
      </c>
      <c r="C152" s="196" t="s">
        <v>653</v>
      </c>
      <c r="D152" s="204" t="s">
        <v>655</v>
      </c>
      <c r="E152" s="195" t="s">
        <v>656</v>
      </c>
      <c r="F152" s="197" t="s">
        <v>669</v>
      </c>
      <c r="G152" s="445">
        <v>120</v>
      </c>
      <c r="H152" s="228">
        <v>10</v>
      </c>
      <c r="I152" s="446">
        <v>30</v>
      </c>
      <c r="J152" s="431">
        <f t="shared" si="104"/>
        <v>0.33333333333333331</v>
      </c>
      <c r="K152" s="200"/>
      <c r="L152" s="270">
        <v>0</v>
      </c>
      <c r="M152" s="343">
        <v>50</v>
      </c>
      <c r="N152" s="356">
        <v>30</v>
      </c>
      <c r="O152" s="357">
        <f t="shared" si="100"/>
        <v>1.6666666666666667</v>
      </c>
      <c r="P152" s="343"/>
      <c r="Q152" s="358">
        <f t="shared" si="101"/>
        <v>0.5</v>
      </c>
      <c r="R152" s="179">
        <v>30</v>
      </c>
      <c r="S152" s="447">
        <v>30</v>
      </c>
      <c r="T152" s="359">
        <f t="shared" si="102"/>
        <v>1</v>
      </c>
      <c r="U152" s="179"/>
      <c r="V152" s="358">
        <f t="shared" si="103"/>
        <v>0.75</v>
      </c>
      <c r="W152" s="302"/>
      <c r="X152" s="281"/>
      <c r="Y152" s="359">
        <v>0</v>
      </c>
      <c r="Z152" s="302"/>
      <c r="AA152" s="358">
        <v>8.3333333333333329E-2</v>
      </c>
    </row>
    <row r="153" spans="1:27" ht="52.8" x14ac:dyDescent="0.3">
      <c r="A153" s="492"/>
      <c r="B153" s="287" t="s">
        <v>63</v>
      </c>
      <c r="C153" s="196" t="s">
        <v>653</v>
      </c>
      <c r="D153" s="309" t="s">
        <v>657</v>
      </c>
      <c r="E153" s="195" t="s">
        <v>658</v>
      </c>
      <c r="F153" s="192" t="s">
        <v>670</v>
      </c>
      <c r="G153" s="445">
        <v>150</v>
      </c>
      <c r="H153" s="228">
        <v>2</v>
      </c>
      <c r="I153" s="446">
        <v>20</v>
      </c>
      <c r="J153" s="431">
        <f t="shared" si="104"/>
        <v>0.1</v>
      </c>
      <c r="K153" s="200"/>
      <c r="L153" s="270">
        <v>0</v>
      </c>
      <c r="M153" s="343">
        <v>60</v>
      </c>
      <c r="N153" s="356">
        <v>40</v>
      </c>
      <c r="O153" s="357">
        <f t="shared" si="100"/>
        <v>1.5</v>
      </c>
      <c r="P153" s="345"/>
      <c r="Q153" s="358">
        <f t="shared" si="101"/>
        <v>0.41333333333333333</v>
      </c>
      <c r="R153" s="179">
        <v>23</v>
      </c>
      <c r="S153" s="447">
        <v>50</v>
      </c>
      <c r="T153" s="359">
        <f t="shared" si="102"/>
        <v>0.46</v>
      </c>
      <c r="U153" s="179"/>
      <c r="V153" s="358">
        <f t="shared" si="103"/>
        <v>0.56666666666666665</v>
      </c>
      <c r="W153" s="302"/>
      <c r="X153" s="281"/>
      <c r="Y153" s="359">
        <v>0</v>
      </c>
      <c r="Z153" s="302"/>
      <c r="AA153" s="358">
        <v>1.3333333333333334E-2</v>
      </c>
    </row>
    <row r="154" spans="1:27" ht="57.6" x14ac:dyDescent="0.3">
      <c r="A154" s="492"/>
      <c r="B154" s="287" t="s">
        <v>63</v>
      </c>
      <c r="C154" s="196" t="s">
        <v>653</v>
      </c>
      <c r="D154" s="204" t="s">
        <v>659</v>
      </c>
      <c r="E154" s="195" t="s">
        <v>660</v>
      </c>
      <c r="F154" s="198" t="s">
        <v>671</v>
      </c>
      <c r="G154" s="445">
        <v>150</v>
      </c>
      <c r="H154" s="228">
        <v>0</v>
      </c>
      <c r="I154" s="446">
        <v>0</v>
      </c>
      <c r="J154" s="431">
        <f t="shared" si="104"/>
        <v>0</v>
      </c>
      <c r="K154" s="200"/>
      <c r="L154" s="270">
        <v>0</v>
      </c>
      <c r="M154" s="343">
        <v>37</v>
      </c>
      <c r="N154" s="356">
        <v>50</v>
      </c>
      <c r="O154" s="357">
        <f t="shared" si="100"/>
        <v>0.74</v>
      </c>
      <c r="P154" s="343"/>
      <c r="Q154" s="358">
        <f t="shared" si="101"/>
        <v>0.24666666666666667</v>
      </c>
      <c r="R154" s="179">
        <v>18</v>
      </c>
      <c r="S154" s="447">
        <v>50</v>
      </c>
      <c r="T154" s="359">
        <f t="shared" si="102"/>
        <v>0.36</v>
      </c>
      <c r="U154" s="179"/>
      <c r="V154" s="358">
        <f t="shared" si="103"/>
        <v>0.36666666666666664</v>
      </c>
      <c r="W154" s="302"/>
      <c r="X154" s="281"/>
      <c r="Y154" s="359">
        <v>0</v>
      </c>
      <c r="Z154" s="302"/>
      <c r="AA154" s="358">
        <v>0</v>
      </c>
    </row>
    <row r="155" spans="1:27" ht="57.6" x14ac:dyDescent="0.3">
      <c r="A155" s="492"/>
      <c r="B155" s="287" t="s">
        <v>63</v>
      </c>
      <c r="C155" s="196" t="s">
        <v>653</v>
      </c>
      <c r="D155" s="204" t="s">
        <v>661</v>
      </c>
      <c r="E155" s="195" t="s">
        <v>662</v>
      </c>
      <c r="F155" s="198" t="s">
        <v>729</v>
      </c>
      <c r="G155" s="445">
        <v>200</v>
      </c>
      <c r="H155" s="228">
        <v>71</v>
      </c>
      <c r="I155" s="446">
        <v>50</v>
      </c>
      <c r="J155" s="431">
        <f t="shared" si="104"/>
        <v>1.42</v>
      </c>
      <c r="K155" s="200"/>
      <c r="L155" s="270">
        <v>0</v>
      </c>
      <c r="M155" s="343">
        <v>76</v>
      </c>
      <c r="N155" s="356">
        <v>50</v>
      </c>
      <c r="O155" s="357">
        <f t="shared" si="100"/>
        <v>1.52</v>
      </c>
      <c r="P155" s="343"/>
      <c r="Q155" s="358">
        <f t="shared" si="101"/>
        <v>0.73499999999999999</v>
      </c>
      <c r="R155" s="179">
        <v>75</v>
      </c>
      <c r="S155" s="447">
        <v>50</v>
      </c>
      <c r="T155" s="359">
        <f t="shared" si="102"/>
        <v>1.5</v>
      </c>
      <c r="U155" s="179"/>
      <c r="V155" s="358">
        <f t="shared" si="103"/>
        <v>1.1100000000000001</v>
      </c>
      <c r="W155" s="302"/>
      <c r="X155" s="281"/>
      <c r="Y155" s="359">
        <v>0</v>
      </c>
      <c r="Z155" s="302"/>
      <c r="AA155" s="358">
        <v>0.35499999999999998</v>
      </c>
    </row>
    <row r="156" spans="1:27" ht="72" x14ac:dyDescent="0.3">
      <c r="A156" s="492"/>
      <c r="B156" s="287" t="s">
        <v>63</v>
      </c>
      <c r="C156" s="196" t="s">
        <v>653</v>
      </c>
      <c r="D156" s="204" t="s">
        <v>663</v>
      </c>
      <c r="E156" s="309" t="s">
        <v>664</v>
      </c>
      <c r="F156" s="198" t="s">
        <v>672</v>
      </c>
      <c r="G156" s="445">
        <v>8</v>
      </c>
      <c r="H156" s="228">
        <v>0</v>
      </c>
      <c r="I156" s="446">
        <v>2</v>
      </c>
      <c r="J156" s="431">
        <f t="shared" si="104"/>
        <v>0</v>
      </c>
      <c r="K156" s="200"/>
      <c r="L156" s="270">
        <v>0</v>
      </c>
      <c r="M156" s="343">
        <v>2</v>
      </c>
      <c r="N156" s="356">
        <v>2</v>
      </c>
      <c r="O156" s="357">
        <f t="shared" si="100"/>
        <v>1</v>
      </c>
      <c r="P156" s="343"/>
      <c r="Q156" s="358">
        <f t="shared" si="101"/>
        <v>0.25</v>
      </c>
      <c r="R156" s="179">
        <v>5</v>
      </c>
      <c r="S156" s="447">
        <v>2</v>
      </c>
      <c r="T156" s="359">
        <f t="shared" si="102"/>
        <v>2.5</v>
      </c>
      <c r="U156" s="179"/>
      <c r="V156" s="358">
        <f t="shared" si="103"/>
        <v>0.875</v>
      </c>
      <c r="W156" s="302"/>
      <c r="X156" s="281"/>
      <c r="Y156" s="359">
        <v>0</v>
      </c>
      <c r="Z156" s="302"/>
      <c r="AA156" s="358">
        <v>0</v>
      </c>
    </row>
    <row r="157" spans="1:27" ht="100.8" x14ac:dyDescent="0.3">
      <c r="A157" s="492"/>
      <c r="B157" s="287" t="s">
        <v>63</v>
      </c>
      <c r="C157" s="196" t="s">
        <v>653</v>
      </c>
      <c r="D157" s="204" t="s">
        <v>665</v>
      </c>
      <c r="E157" s="309" t="s">
        <v>666</v>
      </c>
      <c r="F157" s="198" t="s">
        <v>673</v>
      </c>
      <c r="G157" s="445">
        <v>2</v>
      </c>
      <c r="H157" s="228">
        <v>0</v>
      </c>
      <c r="I157" s="446">
        <v>0</v>
      </c>
      <c r="J157" s="431">
        <f t="shared" si="104"/>
        <v>0</v>
      </c>
      <c r="K157" s="200"/>
      <c r="L157" s="270">
        <v>0</v>
      </c>
      <c r="M157" s="343">
        <v>1</v>
      </c>
      <c r="N157" s="356">
        <v>1</v>
      </c>
      <c r="O157" s="357">
        <f t="shared" si="100"/>
        <v>1</v>
      </c>
      <c r="P157" s="343"/>
      <c r="Q157" s="358">
        <f t="shared" si="101"/>
        <v>0.5</v>
      </c>
      <c r="R157" s="179">
        <v>1</v>
      </c>
      <c r="S157" s="447">
        <v>0</v>
      </c>
      <c r="T157" s="359">
        <f t="shared" si="102"/>
        <v>0</v>
      </c>
      <c r="U157" s="179"/>
      <c r="V157" s="358">
        <f t="shared" si="103"/>
        <v>1</v>
      </c>
      <c r="W157" s="302"/>
      <c r="X157" s="281"/>
      <c r="Y157" s="359">
        <v>0</v>
      </c>
      <c r="Z157" s="302"/>
      <c r="AA157" s="358">
        <v>0</v>
      </c>
    </row>
    <row r="158" spans="1:27" ht="72" x14ac:dyDescent="0.3">
      <c r="A158" s="492"/>
      <c r="B158" s="287" t="s">
        <v>63</v>
      </c>
      <c r="C158" s="196" t="s">
        <v>653</v>
      </c>
      <c r="D158" s="204" t="s">
        <v>667</v>
      </c>
      <c r="E158" s="309" t="s">
        <v>668</v>
      </c>
      <c r="F158" s="198" t="s">
        <v>730</v>
      </c>
      <c r="G158" s="445">
        <v>10</v>
      </c>
      <c r="H158" s="228">
        <v>5</v>
      </c>
      <c r="I158" s="446">
        <v>2</v>
      </c>
      <c r="J158" s="431">
        <f t="shared" si="104"/>
        <v>2.5</v>
      </c>
      <c r="K158" s="200"/>
      <c r="L158" s="270">
        <v>0</v>
      </c>
      <c r="M158" s="343">
        <v>9</v>
      </c>
      <c r="N158" s="356">
        <v>2</v>
      </c>
      <c r="O158" s="357">
        <f t="shared" si="100"/>
        <v>4.5</v>
      </c>
      <c r="P158" s="343"/>
      <c r="Q158" s="358">
        <f t="shared" si="101"/>
        <v>1.4</v>
      </c>
      <c r="R158" s="179">
        <v>1</v>
      </c>
      <c r="S158" s="447">
        <v>3</v>
      </c>
      <c r="T158" s="359">
        <f t="shared" si="102"/>
        <v>0.33333333333333331</v>
      </c>
      <c r="U158" s="179"/>
      <c r="V158" s="358">
        <f t="shared" si="103"/>
        <v>1.5</v>
      </c>
      <c r="W158" s="302"/>
      <c r="X158" s="281"/>
      <c r="Y158" s="359">
        <v>0</v>
      </c>
      <c r="Z158" s="302"/>
      <c r="AA158" s="358">
        <v>0.5</v>
      </c>
    </row>
    <row r="159" spans="1:27" ht="82.8" x14ac:dyDescent="0.3">
      <c r="A159" s="492"/>
      <c r="B159" s="287" t="s">
        <v>65</v>
      </c>
      <c r="C159" s="614" t="s">
        <v>795</v>
      </c>
      <c r="D159" s="302" t="s">
        <v>796</v>
      </c>
      <c r="E159" s="302" t="s">
        <v>674</v>
      </c>
      <c r="F159" s="174" t="s">
        <v>893</v>
      </c>
      <c r="G159" s="166">
        <v>160</v>
      </c>
      <c r="H159" s="318">
        <v>40</v>
      </c>
      <c r="I159" s="160">
        <v>40</v>
      </c>
      <c r="J159" s="333">
        <f t="shared" ref="J159:J180" si="105">IFERROR((H159/I159),0)</f>
        <v>1</v>
      </c>
      <c r="K159" s="302"/>
      <c r="L159" s="326">
        <f t="shared" ref="L159:L180" si="106">IFERROR(IF(G159="Según demanda",H159/I159,H159/G159),0)</f>
        <v>0.25</v>
      </c>
      <c r="M159" s="318">
        <v>40</v>
      </c>
      <c r="N159" s="160">
        <v>40</v>
      </c>
      <c r="O159" s="333">
        <f t="shared" ref="O159:O180" si="107">IFERROR((M159/N159),0)</f>
        <v>1</v>
      </c>
      <c r="P159" s="302"/>
      <c r="Q159" s="326">
        <f t="shared" ref="Q159:Q180" si="108">IFERROR(IF(L159="Según demanda",M159/N159,M159/L159),0)</f>
        <v>160</v>
      </c>
      <c r="R159" s="318">
        <v>40</v>
      </c>
      <c r="S159" s="160">
        <v>40</v>
      </c>
      <c r="T159" s="333">
        <f t="shared" ref="T159:T180" si="109">IFERROR((R159/S159),0)</f>
        <v>1</v>
      </c>
      <c r="U159" s="166"/>
      <c r="V159" s="326">
        <f t="shared" ref="V159:V180" si="110">IFERROR(IF(Q159="Según demanda",R159/S159,R159/Q159),0)</f>
        <v>0.25</v>
      </c>
      <c r="W159" s="166">
        <v>0</v>
      </c>
      <c r="X159" s="160">
        <v>3</v>
      </c>
      <c r="Y159" s="333">
        <f t="shared" ref="Y159:Y180" si="111">IFERROR((W159/X159),0)</f>
        <v>0</v>
      </c>
      <c r="Z159" s="165"/>
      <c r="AA159" s="326">
        <f t="shared" ref="AA159:AA180" si="112">IFERROR(IF(V159="Según demanda",W159/X159,W159/V159),0)</f>
        <v>0</v>
      </c>
    </row>
    <row r="160" spans="1:27" ht="41.4" x14ac:dyDescent="0.3">
      <c r="A160" s="492"/>
      <c r="B160" s="287" t="s">
        <v>65</v>
      </c>
      <c r="C160" s="612"/>
      <c r="D160" s="308" t="s">
        <v>797</v>
      </c>
      <c r="E160" s="308" t="s">
        <v>676</v>
      </c>
      <c r="F160" s="308" t="s">
        <v>894</v>
      </c>
      <c r="G160" s="308">
        <v>6</v>
      </c>
      <c r="H160" s="318">
        <v>1</v>
      </c>
      <c r="I160" s="160">
        <v>1</v>
      </c>
      <c r="J160" s="333">
        <f t="shared" si="105"/>
        <v>1</v>
      </c>
      <c r="K160" s="302"/>
      <c r="L160" s="326">
        <f t="shared" si="106"/>
        <v>0.16666666666666666</v>
      </c>
      <c r="M160" s="184">
        <v>2</v>
      </c>
      <c r="N160" s="160">
        <v>2</v>
      </c>
      <c r="O160" s="333">
        <f t="shared" si="107"/>
        <v>1</v>
      </c>
      <c r="P160" s="185"/>
      <c r="Q160" s="326">
        <f t="shared" si="108"/>
        <v>12</v>
      </c>
      <c r="R160" s="184">
        <v>2</v>
      </c>
      <c r="S160" s="160">
        <v>2</v>
      </c>
      <c r="T160" s="333">
        <f t="shared" si="109"/>
        <v>1</v>
      </c>
      <c r="U160" s="185"/>
      <c r="V160" s="326">
        <f t="shared" si="110"/>
        <v>0.16666666666666666</v>
      </c>
      <c r="W160" s="166"/>
      <c r="X160" s="160">
        <v>0</v>
      </c>
      <c r="Y160" s="333">
        <f t="shared" si="111"/>
        <v>0</v>
      </c>
      <c r="Z160" s="185"/>
      <c r="AA160" s="326">
        <f t="shared" si="112"/>
        <v>0</v>
      </c>
    </row>
    <row r="161" spans="1:27" ht="41.4" x14ac:dyDescent="0.3">
      <c r="A161" s="492"/>
      <c r="B161" s="287" t="s">
        <v>65</v>
      </c>
      <c r="C161" s="612"/>
      <c r="D161" s="174" t="s">
        <v>798</v>
      </c>
      <c r="E161" s="302" t="s">
        <v>675</v>
      </c>
      <c r="F161" s="174" t="s">
        <v>895</v>
      </c>
      <c r="G161" s="166">
        <v>160</v>
      </c>
      <c r="H161" s="318">
        <v>40</v>
      </c>
      <c r="I161" s="160">
        <v>40</v>
      </c>
      <c r="J161" s="333">
        <f t="shared" si="105"/>
        <v>1</v>
      </c>
      <c r="K161" s="302"/>
      <c r="L161" s="326">
        <f t="shared" si="106"/>
        <v>0.25</v>
      </c>
      <c r="M161" s="318">
        <v>40</v>
      </c>
      <c r="N161" s="160">
        <v>40</v>
      </c>
      <c r="O161" s="333">
        <f t="shared" si="107"/>
        <v>1</v>
      </c>
      <c r="P161" s="162"/>
      <c r="Q161" s="326">
        <f t="shared" si="108"/>
        <v>160</v>
      </c>
      <c r="R161" s="318">
        <v>40</v>
      </c>
      <c r="S161" s="160">
        <v>40</v>
      </c>
      <c r="T161" s="333">
        <f t="shared" si="109"/>
        <v>1</v>
      </c>
      <c r="U161" s="162"/>
      <c r="V161" s="326">
        <f t="shared" si="110"/>
        <v>0.25</v>
      </c>
      <c r="W161" s="164"/>
      <c r="X161" s="160">
        <v>1</v>
      </c>
      <c r="Y161" s="333">
        <f t="shared" si="111"/>
        <v>0</v>
      </c>
      <c r="Z161" s="185"/>
      <c r="AA161" s="326">
        <f t="shared" si="112"/>
        <v>0</v>
      </c>
    </row>
    <row r="162" spans="1:27" ht="41.4" x14ac:dyDescent="0.3">
      <c r="A162" s="492"/>
      <c r="B162" s="287" t="s">
        <v>65</v>
      </c>
      <c r="C162" s="612"/>
      <c r="D162" s="174" t="s">
        <v>799</v>
      </c>
      <c r="E162" s="302" t="s">
        <v>677</v>
      </c>
      <c r="F162" s="174" t="s">
        <v>896</v>
      </c>
      <c r="G162" s="166">
        <v>160</v>
      </c>
      <c r="H162" s="318">
        <v>40</v>
      </c>
      <c r="I162" s="160">
        <v>40</v>
      </c>
      <c r="J162" s="333">
        <f t="shared" si="105"/>
        <v>1</v>
      </c>
      <c r="K162" s="302"/>
      <c r="L162" s="326">
        <f t="shared" si="106"/>
        <v>0.25</v>
      </c>
      <c r="M162" s="318">
        <v>40</v>
      </c>
      <c r="N162" s="160">
        <v>40</v>
      </c>
      <c r="O162" s="333">
        <f t="shared" si="107"/>
        <v>1</v>
      </c>
      <c r="P162" s="302"/>
      <c r="Q162" s="326">
        <f t="shared" si="108"/>
        <v>160</v>
      </c>
      <c r="R162" s="318">
        <v>40</v>
      </c>
      <c r="S162" s="160">
        <v>40</v>
      </c>
      <c r="T162" s="333">
        <f t="shared" si="109"/>
        <v>1</v>
      </c>
      <c r="U162" s="174"/>
      <c r="V162" s="326">
        <f t="shared" si="110"/>
        <v>0.25</v>
      </c>
      <c r="W162" s="166"/>
      <c r="X162" s="160">
        <v>3</v>
      </c>
      <c r="Y162" s="333">
        <f t="shared" si="111"/>
        <v>0</v>
      </c>
      <c r="Z162" s="161"/>
      <c r="AA162" s="326">
        <f t="shared" si="112"/>
        <v>0</v>
      </c>
    </row>
    <row r="163" spans="1:27" ht="41.4" x14ac:dyDescent="0.3">
      <c r="A163" s="492"/>
      <c r="B163" s="287" t="s">
        <v>65</v>
      </c>
      <c r="C163" s="613"/>
      <c r="D163" s="174" t="s">
        <v>800</v>
      </c>
      <c r="E163" s="302" t="s">
        <v>801</v>
      </c>
      <c r="F163" s="174" t="s">
        <v>897</v>
      </c>
      <c r="G163" s="166">
        <v>40</v>
      </c>
      <c r="H163" s="318">
        <v>38</v>
      </c>
      <c r="I163" s="160">
        <v>40</v>
      </c>
      <c r="J163" s="333">
        <f t="shared" si="105"/>
        <v>0.95</v>
      </c>
      <c r="K163" s="302" t="s">
        <v>883</v>
      </c>
      <c r="L163" s="326">
        <f t="shared" si="106"/>
        <v>0.95</v>
      </c>
      <c r="M163" s="184">
        <v>40</v>
      </c>
      <c r="N163" s="160">
        <v>40</v>
      </c>
      <c r="O163" s="333">
        <f t="shared" si="107"/>
        <v>1</v>
      </c>
      <c r="P163" s="185"/>
      <c r="Q163" s="326">
        <f t="shared" si="108"/>
        <v>42.10526315789474</v>
      </c>
      <c r="R163" s="184">
        <v>40</v>
      </c>
      <c r="S163" s="160">
        <v>40</v>
      </c>
      <c r="T163" s="333">
        <f t="shared" si="109"/>
        <v>1</v>
      </c>
      <c r="U163" s="185"/>
      <c r="V163" s="326">
        <f t="shared" si="110"/>
        <v>0.95</v>
      </c>
      <c r="W163" s="166"/>
      <c r="X163" s="160">
        <v>0</v>
      </c>
      <c r="Y163" s="333">
        <f t="shared" si="111"/>
        <v>0</v>
      </c>
      <c r="Z163" s="185"/>
      <c r="AA163" s="326">
        <f t="shared" si="112"/>
        <v>0</v>
      </c>
    </row>
    <row r="164" spans="1:27" ht="55.2" customHeight="1" x14ac:dyDescent="0.3">
      <c r="A164" s="492"/>
      <c r="B164" s="287" t="s">
        <v>65</v>
      </c>
      <c r="C164" s="614" t="s">
        <v>802</v>
      </c>
      <c r="D164" s="174" t="s">
        <v>803</v>
      </c>
      <c r="E164" s="302" t="s">
        <v>804</v>
      </c>
      <c r="F164" s="174" t="s">
        <v>898</v>
      </c>
      <c r="G164" s="166">
        <v>1</v>
      </c>
      <c r="H164" s="318">
        <v>1</v>
      </c>
      <c r="I164" s="160">
        <v>1</v>
      </c>
      <c r="J164" s="333">
        <f t="shared" si="105"/>
        <v>1</v>
      </c>
      <c r="K164" s="302"/>
      <c r="L164" s="326">
        <f t="shared" si="106"/>
        <v>1</v>
      </c>
      <c r="M164" s="318">
        <v>1</v>
      </c>
      <c r="N164" s="160">
        <v>1</v>
      </c>
      <c r="O164" s="333">
        <f t="shared" si="107"/>
        <v>1</v>
      </c>
      <c r="P164" s="162"/>
      <c r="Q164" s="326">
        <f t="shared" si="108"/>
        <v>1</v>
      </c>
      <c r="R164" s="318">
        <v>1</v>
      </c>
      <c r="S164" s="160">
        <v>1</v>
      </c>
      <c r="T164" s="333">
        <f t="shared" si="109"/>
        <v>1</v>
      </c>
      <c r="U164" s="162"/>
      <c r="V164" s="326">
        <f t="shared" si="110"/>
        <v>1</v>
      </c>
      <c r="W164" s="164"/>
      <c r="X164" s="318">
        <v>3</v>
      </c>
      <c r="Y164" s="333">
        <f t="shared" si="111"/>
        <v>0</v>
      </c>
      <c r="Z164" s="166"/>
      <c r="AA164" s="326">
        <f t="shared" si="112"/>
        <v>0</v>
      </c>
    </row>
    <row r="165" spans="1:27" ht="55.8" x14ac:dyDescent="0.3">
      <c r="A165" s="492"/>
      <c r="B165" s="287" t="s">
        <v>65</v>
      </c>
      <c r="C165" s="612"/>
      <c r="D165" s="174" t="s">
        <v>805</v>
      </c>
      <c r="E165" s="302" t="s">
        <v>806</v>
      </c>
      <c r="F165" s="174" t="s">
        <v>899</v>
      </c>
      <c r="G165" s="166">
        <v>480</v>
      </c>
      <c r="H165" s="318">
        <v>80</v>
      </c>
      <c r="I165" s="160">
        <v>120</v>
      </c>
      <c r="J165" s="333">
        <f t="shared" si="105"/>
        <v>0.66666666666666663</v>
      </c>
      <c r="K165" s="302"/>
      <c r="L165" s="326">
        <f t="shared" si="106"/>
        <v>0.16666666666666666</v>
      </c>
      <c r="M165" s="184">
        <v>0</v>
      </c>
      <c r="N165" s="160">
        <v>120</v>
      </c>
      <c r="O165" s="333">
        <f t="shared" si="107"/>
        <v>0</v>
      </c>
      <c r="P165" s="186"/>
      <c r="Q165" s="326">
        <f t="shared" si="108"/>
        <v>0</v>
      </c>
      <c r="R165" s="184">
        <v>0</v>
      </c>
      <c r="S165" s="160">
        <v>120</v>
      </c>
      <c r="T165" s="333">
        <f t="shared" si="109"/>
        <v>0</v>
      </c>
      <c r="U165" s="186" t="s">
        <v>1121</v>
      </c>
      <c r="V165" s="326">
        <f t="shared" si="110"/>
        <v>0</v>
      </c>
      <c r="W165" s="166"/>
      <c r="X165" s="160">
        <v>0</v>
      </c>
      <c r="Y165" s="333">
        <f t="shared" si="111"/>
        <v>0</v>
      </c>
      <c r="Z165" s="165"/>
      <c r="AA165" s="326">
        <f t="shared" si="112"/>
        <v>0</v>
      </c>
    </row>
    <row r="166" spans="1:27" ht="41.4" x14ac:dyDescent="0.3">
      <c r="A166" s="492"/>
      <c r="B166" s="287" t="s">
        <v>65</v>
      </c>
      <c r="C166" s="612"/>
      <c r="D166" s="174" t="s">
        <v>807</v>
      </c>
      <c r="E166" s="302" t="s">
        <v>808</v>
      </c>
      <c r="F166" s="174" t="s">
        <v>900</v>
      </c>
      <c r="G166" s="166" t="s">
        <v>884</v>
      </c>
      <c r="H166" s="318">
        <v>80</v>
      </c>
      <c r="I166" s="160">
        <v>80</v>
      </c>
      <c r="J166" s="333">
        <f t="shared" si="105"/>
        <v>1</v>
      </c>
      <c r="K166" s="302"/>
      <c r="L166" s="326">
        <f t="shared" si="106"/>
        <v>1</v>
      </c>
      <c r="M166" s="184">
        <v>120</v>
      </c>
      <c r="N166" s="160">
        <v>120</v>
      </c>
      <c r="O166" s="333">
        <f t="shared" si="107"/>
        <v>1</v>
      </c>
      <c r="P166" s="186"/>
      <c r="Q166" s="326">
        <f t="shared" si="108"/>
        <v>120</v>
      </c>
      <c r="R166" s="184">
        <v>120</v>
      </c>
      <c r="S166" s="160">
        <v>120</v>
      </c>
      <c r="T166" s="333">
        <f t="shared" si="109"/>
        <v>1</v>
      </c>
      <c r="U166" s="161"/>
      <c r="V166" s="326">
        <f t="shared" si="110"/>
        <v>1</v>
      </c>
      <c r="W166" s="166"/>
      <c r="X166" s="160">
        <v>0</v>
      </c>
      <c r="Y166" s="333">
        <f t="shared" si="111"/>
        <v>0</v>
      </c>
      <c r="Z166" s="165"/>
      <c r="AA166" s="326">
        <f t="shared" si="112"/>
        <v>0</v>
      </c>
    </row>
    <row r="167" spans="1:27" ht="55.2" x14ac:dyDescent="0.3">
      <c r="A167" s="492"/>
      <c r="B167" s="287" t="s">
        <v>65</v>
      </c>
      <c r="C167" s="612"/>
      <c r="D167" s="360" t="s">
        <v>901</v>
      </c>
      <c r="E167" s="272" t="s">
        <v>678</v>
      </c>
      <c r="F167" s="174" t="s">
        <v>902</v>
      </c>
      <c r="G167" s="302">
        <v>40</v>
      </c>
      <c r="H167" s="318">
        <v>0</v>
      </c>
      <c r="I167" s="160">
        <v>0</v>
      </c>
      <c r="J167" s="333">
        <f t="shared" si="105"/>
        <v>0</v>
      </c>
      <c r="K167" s="302" t="s">
        <v>885</v>
      </c>
      <c r="L167" s="326">
        <f t="shared" si="106"/>
        <v>0</v>
      </c>
      <c r="M167" s="184">
        <v>40</v>
      </c>
      <c r="N167" s="318">
        <v>40</v>
      </c>
      <c r="O167" s="333">
        <f t="shared" si="107"/>
        <v>1</v>
      </c>
      <c r="P167" s="307" t="s">
        <v>988</v>
      </c>
      <c r="Q167" s="326">
        <f t="shared" si="108"/>
        <v>0</v>
      </c>
      <c r="R167" s="184">
        <v>40</v>
      </c>
      <c r="S167" s="318">
        <v>40</v>
      </c>
      <c r="T167" s="333">
        <f t="shared" si="109"/>
        <v>1</v>
      </c>
      <c r="U167" s="302"/>
      <c r="V167" s="326">
        <f t="shared" si="110"/>
        <v>0</v>
      </c>
      <c r="W167" s="166"/>
      <c r="X167" s="318">
        <v>1</v>
      </c>
      <c r="Y167" s="333">
        <f t="shared" si="111"/>
        <v>0</v>
      </c>
      <c r="Z167" s="307"/>
      <c r="AA167" s="326">
        <f t="shared" si="112"/>
        <v>0</v>
      </c>
    </row>
    <row r="168" spans="1:27" ht="55.2" x14ac:dyDescent="0.3">
      <c r="A168" s="492"/>
      <c r="B168" s="287" t="s">
        <v>65</v>
      </c>
      <c r="C168" s="612" t="s">
        <v>809</v>
      </c>
      <c r="D168" s="174" t="s">
        <v>903</v>
      </c>
      <c r="E168" s="302" t="s">
        <v>810</v>
      </c>
      <c r="F168" s="174" t="s">
        <v>904</v>
      </c>
      <c r="G168" s="166">
        <v>4</v>
      </c>
      <c r="H168" s="318">
        <v>1</v>
      </c>
      <c r="I168" s="160">
        <v>1</v>
      </c>
      <c r="J168" s="333">
        <f t="shared" si="105"/>
        <v>1</v>
      </c>
      <c r="K168" s="302" t="s">
        <v>886</v>
      </c>
      <c r="L168" s="326">
        <f t="shared" si="106"/>
        <v>0.25</v>
      </c>
      <c r="M168" s="184">
        <v>1</v>
      </c>
      <c r="N168" s="318">
        <v>1</v>
      </c>
      <c r="O168" s="333">
        <f t="shared" si="107"/>
        <v>1</v>
      </c>
      <c r="P168" s="302" t="s">
        <v>989</v>
      </c>
      <c r="Q168" s="326">
        <f t="shared" si="108"/>
        <v>4</v>
      </c>
      <c r="R168" s="160">
        <v>1</v>
      </c>
      <c r="S168" s="160">
        <v>1</v>
      </c>
      <c r="T168" s="333">
        <f t="shared" si="109"/>
        <v>1</v>
      </c>
      <c r="U168" s="302" t="s">
        <v>1122</v>
      </c>
      <c r="V168" s="326">
        <f t="shared" si="110"/>
        <v>0.25</v>
      </c>
      <c r="W168" s="166"/>
      <c r="X168" s="318">
        <v>1</v>
      </c>
      <c r="Y168" s="333">
        <f t="shared" si="111"/>
        <v>0</v>
      </c>
      <c r="Z168" s="307"/>
      <c r="AA168" s="326">
        <f t="shared" si="112"/>
        <v>0</v>
      </c>
    </row>
    <row r="169" spans="1:27" ht="41.4" x14ac:dyDescent="0.3">
      <c r="A169" s="492"/>
      <c r="B169" s="287" t="s">
        <v>65</v>
      </c>
      <c r="C169" s="612"/>
      <c r="D169" s="174" t="s">
        <v>811</v>
      </c>
      <c r="E169" s="302" t="s">
        <v>812</v>
      </c>
      <c r="F169" s="174" t="s">
        <v>905</v>
      </c>
      <c r="G169" s="166" t="s">
        <v>884</v>
      </c>
      <c r="H169" s="318">
        <v>0</v>
      </c>
      <c r="I169" s="318">
        <v>0</v>
      </c>
      <c r="J169" s="333">
        <f t="shared" si="105"/>
        <v>0</v>
      </c>
      <c r="K169" s="302" t="s">
        <v>885</v>
      </c>
      <c r="L169" s="326">
        <f t="shared" si="106"/>
        <v>0</v>
      </c>
      <c r="M169" s="302">
        <v>7</v>
      </c>
      <c r="N169" s="318">
        <v>7</v>
      </c>
      <c r="O169" s="333">
        <f t="shared" si="107"/>
        <v>1</v>
      </c>
      <c r="P169" s="162"/>
      <c r="Q169" s="326">
        <f t="shared" si="108"/>
        <v>0</v>
      </c>
      <c r="R169" s="302">
        <v>7</v>
      </c>
      <c r="S169" s="318">
        <v>7</v>
      </c>
      <c r="T169" s="333">
        <f t="shared" si="109"/>
        <v>1</v>
      </c>
      <c r="U169" s="162"/>
      <c r="V169" s="326">
        <f t="shared" si="110"/>
        <v>0</v>
      </c>
      <c r="W169" s="166"/>
      <c r="X169" s="318">
        <v>3</v>
      </c>
      <c r="Y169" s="333">
        <f t="shared" si="111"/>
        <v>0</v>
      </c>
      <c r="Z169" s="162"/>
      <c r="AA169" s="326">
        <f t="shared" si="112"/>
        <v>0</v>
      </c>
    </row>
    <row r="170" spans="1:27" ht="55.2" x14ac:dyDescent="0.3">
      <c r="A170" s="492"/>
      <c r="B170" s="287" t="s">
        <v>66</v>
      </c>
      <c r="C170" s="612"/>
      <c r="D170" s="302" t="s">
        <v>813</v>
      </c>
      <c r="E170" s="302" t="s">
        <v>675</v>
      </c>
      <c r="F170" s="174" t="s">
        <v>906</v>
      </c>
      <c r="G170" s="166" t="s">
        <v>884</v>
      </c>
      <c r="H170" s="318">
        <v>26</v>
      </c>
      <c r="I170" s="318">
        <v>0</v>
      </c>
      <c r="J170" s="333">
        <f t="shared" si="105"/>
        <v>0</v>
      </c>
      <c r="K170" s="302"/>
      <c r="L170" s="326">
        <f t="shared" si="106"/>
        <v>0</v>
      </c>
      <c r="M170" s="302">
        <v>22</v>
      </c>
      <c r="N170" s="318">
        <v>0</v>
      </c>
      <c r="O170" s="333">
        <f t="shared" si="107"/>
        <v>0</v>
      </c>
      <c r="P170" s="302"/>
      <c r="Q170" s="326">
        <f t="shared" si="108"/>
        <v>0</v>
      </c>
      <c r="R170" s="166">
        <v>24</v>
      </c>
      <c r="S170" s="318">
        <v>0</v>
      </c>
      <c r="T170" s="333">
        <f t="shared" si="109"/>
        <v>0</v>
      </c>
      <c r="U170" s="302"/>
      <c r="V170" s="326">
        <f t="shared" si="110"/>
        <v>0</v>
      </c>
      <c r="W170" s="166"/>
      <c r="X170" s="318">
        <v>1</v>
      </c>
      <c r="Y170" s="333">
        <f t="shared" si="111"/>
        <v>0</v>
      </c>
      <c r="Z170" s="302"/>
      <c r="AA170" s="326">
        <f t="shared" si="112"/>
        <v>0</v>
      </c>
    </row>
    <row r="171" spans="1:27" ht="55.2" x14ac:dyDescent="0.3">
      <c r="A171" s="492"/>
      <c r="B171" s="287" t="s">
        <v>66</v>
      </c>
      <c r="C171" s="612"/>
      <c r="D171" s="174" t="s">
        <v>907</v>
      </c>
      <c r="E171" s="273" t="s">
        <v>679</v>
      </c>
      <c r="F171" s="174" t="s">
        <v>908</v>
      </c>
      <c r="G171" s="302">
        <v>2</v>
      </c>
      <c r="H171" s="318">
        <v>0</v>
      </c>
      <c r="I171" s="160">
        <v>0</v>
      </c>
      <c r="J171" s="333">
        <f t="shared" si="105"/>
        <v>0</v>
      </c>
      <c r="K171" s="302" t="s">
        <v>885</v>
      </c>
      <c r="L171" s="326">
        <f t="shared" si="106"/>
        <v>0</v>
      </c>
      <c r="M171" s="184">
        <v>1</v>
      </c>
      <c r="N171" s="160">
        <v>1</v>
      </c>
      <c r="O171" s="333">
        <f t="shared" si="107"/>
        <v>1</v>
      </c>
      <c r="P171" s="302" t="s">
        <v>990</v>
      </c>
      <c r="Q171" s="326">
        <f t="shared" si="108"/>
        <v>0</v>
      </c>
      <c r="R171" s="184">
        <v>1</v>
      </c>
      <c r="S171" s="160">
        <v>1</v>
      </c>
      <c r="T171" s="333">
        <f t="shared" si="109"/>
        <v>1</v>
      </c>
      <c r="U171" s="302" t="s">
        <v>1123</v>
      </c>
      <c r="V171" s="326">
        <f t="shared" si="110"/>
        <v>0</v>
      </c>
      <c r="W171" s="166"/>
      <c r="X171" s="160">
        <v>1</v>
      </c>
      <c r="Y171" s="333">
        <f t="shared" si="111"/>
        <v>0</v>
      </c>
      <c r="Z171" s="164"/>
      <c r="AA171" s="326">
        <f t="shared" si="112"/>
        <v>0</v>
      </c>
    </row>
    <row r="172" spans="1:27" ht="69" x14ac:dyDescent="0.3">
      <c r="A172" s="492"/>
      <c r="B172" s="287" t="s">
        <v>66</v>
      </c>
      <c r="C172" s="612"/>
      <c r="D172" s="174" t="s">
        <v>909</v>
      </c>
      <c r="E172" s="302" t="s">
        <v>910</v>
      </c>
      <c r="F172" s="302" t="s">
        <v>911</v>
      </c>
      <c r="G172" s="166" t="s">
        <v>884</v>
      </c>
      <c r="H172" s="318">
        <v>0</v>
      </c>
      <c r="I172" s="160">
        <v>0</v>
      </c>
      <c r="J172" s="333">
        <f t="shared" si="105"/>
        <v>0</v>
      </c>
      <c r="K172" s="302" t="s">
        <v>885</v>
      </c>
      <c r="L172" s="326">
        <f t="shared" si="106"/>
        <v>0</v>
      </c>
      <c r="M172" s="184">
        <v>1</v>
      </c>
      <c r="N172" s="160">
        <v>7</v>
      </c>
      <c r="O172" s="333">
        <f t="shared" si="107"/>
        <v>0.14285714285714285</v>
      </c>
      <c r="P172" s="302"/>
      <c r="Q172" s="326">
        <f t="shared" si="108"/>
        <v>0</v>
      </c>
      <c r="R172" s="160">
        <v>7</v>
      </c>
      <c r="S172" s="160">
        <v>7</v>
      </c>
      <c r="T172" s="333">
        <f t="shared" si="109"/>
        <v>1</v>
      </c>
      <c r="U172" s="302" t="s">
        <v>1123</v>
      </c>
      <c r="V172" s="326">
        <f t="shared" si="110"/>
        <v>0</v>
      </c>
      <c r="W172" s="166"/>
      <c r="X172" s="160"/>
      <c r="Y172" s="333">
        <f t="shared" si="111"/>
        <v>0</v>
      </c>
      <c r="Z172" s="164"/>
      <c r="AA172" s="326">
        <f t="shared" si="112"/>
        <v>0</v>
      </c>
    </row>
    <row r="173" spans="1:27" ht="82.8" x14ac:dyDescent="0.3">
      <c r="A173" s="492"/>
      <c r="B173" s="287" t="s">
        <v>66</v>
      </c>
      <c r="C173" s="612"/>
      <c r="D173" s="174" t="s">
        <v>912</v>
      </c>
      <c r="E173" s="302" t="s">
        <v>913</v>
      </c>
      <c r="F173" s="174" t="s">
        <v>914</v>
      </c>
      <c r="G173" s="166" t="s">
        <v>884</v>
      </c>
      <c r="H173" s="318">
        <v>0</v>
      </c>
      <c r="I173" s="160">
        <v>0</v>
      </c>
      <c r="J173" s="333">
        <f t="shared" si="105"/>
        <v>0</v>
      </c>
      <c r="K173" s="302" t="s">
        <v>885</v>
      </c>
      <c r="L173" s="326">
        <f t="shared" si="106"/>
        <v>0</v>
      </c>
      <c r="M173" s="184">
        <v>0</v>
      </c>
      <c r="N173" s="160">
        <v>0</v>
      </c>
      <c r="O173" s="333">
        <f t="shared" si="107"/>
        <v>0</v>
      </c>
      <c r="P173" s="302"/>
      <c r="Q173" s="326">
        <f t="shared" si="108"/>
        <v>0</v>
      </c>
      <c r="R173" s="160">
        <v>0</v>
      </c>
      <c r="S173" s="160">
        <v>0</v>
      </c>
      <c r="T173" s="333">
        <f t="shared" si="109"/>
        <v>0</v>
      </c>
      <c r="U173" s="302" t="s">
        <v>1124</v>
      </c>
      <c r="V173" s="326">
        <f t="shared" si="110"/>
        <v>0</v>
      </c>
      <c r="W173" s="166"/>
      <c r="X173" s="160"/>
      <c r="Y173" s="333">
        <f t="shared" si="111"/>
        <v>0</v>
      </c>
      <c r="Z173" s="164"/>
      <c r="AA173" s="326">
        <f t="shared" si="112"/>
        <v>0</v>
      </c>
    </row>
    <row r="174" spans="1:27" ht="96.6" x14ac:dyDescent="0.3">
      <c r="A174" s="492"/>
      <c r="B174" s="287" t="s">
        <v>66</v>
      </c>
      <c r="C174" s="612"/>
      <c r="D174" s="174" t="s">
        <v>915</v>
      </c>
      <c r="E174" s="302" t="s">
        <v>916</v>
      </c>
      <c r="F174" s="302" t="s">
        <v>917</v>
      </c>
      <c r="G174" s="166" t="s">
        <v>884</v>
      </c>
      <c r="H174" s="318">
        <v>38</v>
      </c>
      <c r="I174" s="160">
        <v>50</v>
      </c>
      <c r="J174" s="333">
        <f t="shared" si="105"/>
        <v>0.76</v>
      </c>
      <c r="K174" s="302"/>
      <c r="L174" s="326">
        <f t="shared" si="106"/>
        <v>0.76</v>
      </c>
      <c r="M174" s="184">
        <v>23</v>
      </c>
      <c r="N174" s="160">
        <v>50</v>
      </c>
      <c r="O174" s="333">
        <f t="shared" si="107"/>
        <v>0.46</v>
      </c>
      <c r="P174" s="302"/>
      <c r="Q174" s="326">
        <f t="shared" si="108"/>
        <v>30.263157894736842</v>
      </c>
      <c r="R174" s="305">
        <v>29</v>
      </c>
      <c r="S174" s="160">
        <v>50</v>
      </c>
      <c r="T174" s="333">
        <f t="shared" si="109"/>
        <v>0.57999999999999996</v>
      </c>
      <c r="U174" s="302"/>
      <c r="V174" s="326">
        <f t="shared" si="110"/>
        <v>0.95826086956521739</v>
      </c>
      <c r="W174" s="166"/>
      <c r="X174" s="160"/>
      <c r="Y174" s="333">
        <f t="shared" si="111"/>
        <v>0</v>
      </c>
      <c r="Z174" s="164"/>
      <c r="AA174" s="326">
        <f t="shared" si="112"/>
        <v>0</v>
      </c>
    </row>
    <row r="175" spans="1:27" ht="27.6" x14ac:dyDescent="0.3">
      <c r="A175" s="492"/>
      <c r="B175" s="287" t="s">
        <v>66</v>
      </c>
      <c r="C175" s="613"/>
      <c r="D175" s="174" t="s">
        <v>918</v>
      </c>
      <c r="E175" s="302" t="s">
        <v>675</v>
      </c>
      <c r="F175" s="174" t="s">
        <v>906</v>
      </c>
      <c r="G175" s="166" t="s">
        <v>884</v>
      </c>
      <c r="H175" s="301">
        <v>22</v>
      </c>
      <c r="I175" s="305">
        <v>30</v>
      </c>
      <c r="J175" s="333">
        <f t="shared" si="105"/>
        <v>0.73333333333333328</v>
      </c>
      <c r="K175" s="302"/>
      <c r="L175" s="326">
        <f t="shared" si="106"/>
        <v>0.73333333333333328</v>
      </c>
      <c r="M175" s="184">
        <v>23</v>
      </c>
      <c r="N175" s="160">
        <v>30</v>
      </c>
      <c r="O175" s="333">
        <f t="shared" si="107"/>
        <v>0.76666666666666672</v>
      </c>
      <c r="P175" s="302"/>
      <c r="Q175" s="326">
        <f t="shared" si="108"/>
        <v>31.363636363636367</v>
      </c>
      <c r="R175" s="305">
        <v>17</v>
      </c>
      <c r="S175" s="160">
        <v>30</v>
      </c>
      <c r="T175" s="333">
        <f t="shared" si="109"/>
        <v>0.56666666666666665</v>
      </c>
      <c r="U175" s="302"/>
      <c r="V175" s="326">
        <f t="shared" si="110"/>
        <v>0.54202898550724632</v>
      </c>
      <c r="W175" s="166"/>
      <c r="X175" s="160"/>
      <c r="Y175" s="333">
        <f t="shared" si="111"/>
        <v>0</v>
      </c>
      <c r="Z175" s="164"/>
      <c r="AA175" s="326">
        <f t="shared" si="112"/>
        <v>0</v>
      </c>
    </row>
    <row r="176" spans="1:27" ht="124.2" x14ac:dyDescent="0.3">
      <c r="A176" s="492"/>
      <c r="B176" s="287" t="s">
        <v>66</v>
      </c>
      <c r="C176" s="174" t="s">
        <v>919</v>
      </c>
      <c r="D176" s="302" t="s">
        <v>920</v>
      </c>
      <c r="E176" s="302" t="s">
        <v>921</v>
      </c>
      <c r="F176" s="174" t="s">
        <v>906</v>
      </c>
      <c r="G176" s="166" t="s">
        <v>884</v>
      </c>
      <c r="H176" s="301">
        <v>9</v>
      </c>
      <c r="I176" s="305">
        <v>16</v>
      </c>
      <c r="J176" s="333">
        <f t="shared" si="105"/>
        <v>0.5625</v>
      </c>
      <c r="K176" s="302"/>
      <c r="L176" s="326">
        <f t="shared" si="106"/>
        <v>0.5625</v>
      </c>
      <c r="M176" s="184">
        <v>11</v>
      </c>
      <c r="N176" s="160">
        <v>16</v>
      </c>
      <c r="O176" s="333">
        <f t="shared" si="107"/>
        <v>0.6875</v>
      </c>
      <c r="P176" s="302"/>
      <c r="Q176" s="326">
        <f t="shared" si="108"/>
        <v>19.555555555555557</v>
      </c>
      <c r="R176" s="160">
        <v>12</v>
      </c>
      <c r="S176" s="160">
        <v>16</v>
      </c>
      <c r="T176" s="333">
        <f t="shared" si="109"/>
        <v>0.75</v>
      </c>
      <c r="U176" s="302"/>
      <c r="V176" s="326">
        <f t="shared" si="110"/>
        <v>0.61363636363636354</v>
      </c>
      <c r="W176" s="166"/>
      <c r="X176" s="160"/>
      <c r="Y176" s="333">
        <f t="shared" si="111"/>
        <v>0</v>
      </c>
      <c r="Z176" s="164"/>
      <c r="AA176" s="326">
        <f t="shared" si="112"/>
        <v>0</v>
      </c>
    </row>
    <row r="177" spans="1:27" ht="110.4" x14ac:dyDescent="0.3">
      <c r="A177" s="492"/>
      <c r="B177" s="287" t="s">
        <v>66</v>
      </c>
      <c r="C177" s="503" t="s">
        <v>922</v>
      </c>
      <c r="D177" s="302" t="s">
        <v>923</v>
      </c>
      <c r="E177" s="302" t="s">
        <v>924</v>
      </c>
      <c r="F177" s="174" t="s">
        <v>925</v>
      </c>
      <c r="G177" s="166">
        <v>4</v>
      </c>
      <c r="H177" s="318">
        <v>1</v>
      </c>
      <c r="I177" s="160">
        <v>1</v>
      </c>
      <c r="J177" s="333">
        <f t="shared" si="105"/>
        <v>1</v>
      </c>
      <c r="K177" s="302"/>
      <c r="L177" s="326">
        <f t="shared" si="106"/>
        <v>0.25</v>
      </c>
      <c r="M177" s="318">
        <v>1</v>
      </c>
      <c r="N177" s="160">
        <v>1</v>
      </c>
      <c r="O177" s="333">
        <f t="shared" si="107"/>
        <v>1</v>
      </c>
      <c r="P177" s="302"/>
      <c r="Q177" s="326">
        <f t="shared" si="108"/>
        <v>4</v>
      </c>
      <c r="R177" s="160">
        <v>1</v>
      </c>
      <c r="S177" s="160">
        <v>1</v>
      </c>
      <c r="T177" s="333">
        <f t="shared" si="109"/>
        <v>1</v>
      </c>
      <c r="U177" s="302"/>
      <c r="V177" s="326">
        <f t="shared" si="110"/>
        <v>0.25</v>
      </c>
      <c r="W177" s="166"/>
      <c r="X177" s="160"/>
      <c r="Y177" s="333">
        <f t="shared" si="111"/>
        <v>0</v>
      </c>
      <c r="Z177" s="164"/>
      <c r="AA177" s="326">
        <f t="shared" si="112"/>
        <v>0</v>
      </c>
    </row>
    <row r="178" spans="1:27" ht="96.6" x14ac:dyDescent="0.3">
      <c r="A178" s="492"/>
      <c r="B178" s="287" t="s">
        <v>66</v>
      </c>
      <c r="C178" s="504"/>
      <c r="D178" s="302" t="s">
        <v>926</v>
      </c>
      <c r="E178" s="302" t="s">
        <v>927</v>
      </c>
      <c r="F178" s="174" t="s">
        <v>906</v>
      </c>
      <c r="G178" s="360">
        <v>4</v>
      </c>
      <c r="H178" s="318">
        <v>1</v>
      </c>
      <c r="I178" s="160">
        <v>1</v>
      </c>
      <c r="J178" s="333">
        <f t="shared" si="105"/>
        <v>1</v>
      </c>
      <c r="K178" s="302"/>
      <c r="L178" s="326">
        <f t="shared" si="106"/>
        <v>0.25</v>
      </c>
      <c r="M178" s="318">
        <v>1</v>
      </c>
      <c r="N178" s="160">
        <v>1</v>
      </c>
      <c r="O178" s="333">
        <f t="shared" si="107"/>
        <v>1</v>
      </c>
      <c r="P178" s="302"/>
      <c r="Q178" s="326">
        <f t="shared" si="108"/>
        <v>4</v>
      </c>
      <c r="R178" s="318">
        <v>1</v>
      </c>
      <c r="S178" s="160">
        <v>1</v>
      </c>
      <c r="T178" s="333">
        <f t="shared" si="109"/>
        <v>1</v>
      </c>
      <c r="U178" s="302"/>
      <c r="V178" s="326">
        <f t="shared" si="110"/>
        <v>0.25</v>
      </c>
      <c r="W178" s="166"/>
      <c r="X178" s="160"/>
      <c r="Y178" s="333">
        <f t="shared" si="111"/>
        <v>0</v>
      </c>
      <c r="Z178" s="164"/>
      <c r="AA178" s="326">
        <f t="shared" si="112"/>
        <v>0</v>
      </c>
    </row>
    <row r="179" spans="1:27" ht="96.6" x14ac:dyDescent="0.3">
      <c r="A179" s="492"/>
      <c r="B179" s="287" t="s">
        <v>66</v>
      </c>
      <c r="C179" s="504"/>
      <c r="D179" s="302" t="s">
        <v>928</v>
      </c>
      <c r="E179" s="302" t="s">
        <v>929</v>
      </c>
      <c r="F179" s="174" t="s">
        <v>906</v>
      </c>
      <c r="G179" s="360">
        <v>4</v>
      </c>
      <c r="H179" s="318">
        <v>1</v>
      </c>
      <c r="I179" s="160">
        <v>1</v>
      </c>
      <c r="J179" s="333">
        <f t="shared" si="105"/>
        <v>1</v>
      </c>
      <c r="K179" s="302"/>
      <c r="L179" s="326">
        <f t="shared" si="106"/>
        <v>0.25</v>
      </c>
      <c r="M179" s="318">
        <v>1</v>
      </c>
      <c r="N179" s="160">
        <v>1</v>
      </c>
      <c r="O179" s="333">
        <f t="shared" si="107"/>
        <v>1</v>
      </c>
      <c r="P179" s="302"/>
      <c r="Q179" s="326">
        <f t="shared" si="108"/>
        <v>4</v>
      </c>
      <c r="R179" s="318">
        <v>1</v>
      </c>
      <c r="S179" s="160">
        <v>1</v>
      </c>
      <c r="T179" s="333">
        <f t="shared" si="109"/>
        <v>1</v>
      </c>
      <c r="U179" s="302"/>
      <c r="V179" s="326">
        <f t="shared" si="110"/>
        <v>0.25</v>
      </c>
      <c r="W179" s="166"/>
      <c r="X179" s="160"/>
      <c r="Y179" s="333">
        <f t="shared" si="111"/>
        <v>0</v>
      </c>
      <c r="Z179" s="164"/>
      <c r="AA179" s="326">
        <f t="shared" si="112"/>
        <v>0</v>
      </c>
    </row>
    <row r="180" spans="1:27" ht="55.2" x14ac:dyDescent="0.3">
      <c r="A180" s="492"/>
      <c r="B180" s="287" t="s">
        <v>66</v>
      </c>
      <c r="C180" s="505"/>
      <c r="D180" s="166" t="s">
        <v>930</v>
      </c>
      <c r="E180" s="308" t="s">
        <v>931</v>
      </c>
      <c r="F180" s="174" t="s">
        <v>906</v>
      </c>
      <c r="G180" s="308">
        <v>4</v>
      </c>
      <c r="H180" s="166">
        <v>1</v>
      </c>
      <c r="I180" s="166">
        <v>1</v>
      </c>
      <c r="J180" s="333">
        <f t="shared" si="105"/>
        <v>1</v>
      </c>
      <c r="K180" s="333"/>
      <c r="L180" s="326">
        <f t="shared" si="106"/>
        <v>0.25</v>
      </c>
      <c r="M180" s="166">
        <v>1</v>
      </c>
      <c r="N180" s="166">
        <v>1</v>
      </c>
      <c r="O180" s="333">
        <f t="shared" si="107"/>
        <v>1</v>
      </c>
      <c r="P180" s="166"/>
      <c r="Q180" s="326">
        <f t="shared" si="108"/>
        <v>4</v>
      </c>
      <c r="R180" s="166">
        <v>1</v>
      </c>
      <c r="S180" s="166">
        <v>1</v>
      </c>
      <c r="T180" s="333">
        <f t="shared" si="109"/>
        <v>1</v>
      </c>
      <c r="U180" s="166"/>
      <c r="V180" s="326">
        <f t="shared" si="110"/>
        <v>0.25</v>
      </c>
      <c r="W180" s="166"/>
      <c r="X180" s="166"/>
      <c r="Y180" s="333">
        <f t="shared" si="111"/>
        <v>0</v>
      </c>
      <c r="Z180" s="166"/>
      <c r="AA180" s="326">
        <f t="shared" si="112"/>
        <v>0</v>
      </c>
    </row>
    <row r="181" spans="1:27" ht="41.4" x14ac:dyDescent="0.3">
      <c r="A181" s="492"/>
      <c r="B181" s="287" t="s">
        <v>649</v>
      </c>
      <c r="C181" s="503" t="s">
        <v>626</v>
      </c>
      <c r="D181" s="360" t="s">
        <v>627</v>
      </c>
      <c r="E181" s="360" t="s">
        <v>628</v>
      </c>
      <c r="F181" s="360" t="s">
        <v>652</v>
      </c>
      <c r="G181" s="302">
        <v>1</v>
      </c>
      <c r="H181" s="302">
        <v>0</v>
      </c>
      <c r="I181" s="302">
        <v>0</v>
      </c>
      <c r="J181" s="333">
        <v>0</v>
      </c>
      <c r="K181" s="304" t="s">
        <v>976</v>
      </c>
      <c r="L181" s="222">
        <v>0</v>
      </c>
      <c r="M181" s="304">
        <v>0</v>
      </c>
      <c r="N181" s="163">
        <v>0</v>
      </c>
      <c r="O181" s="336">
        <v>0</v>
      </c>
      <c r="P181" s="304" t="s">
        <v>976</v>
      </c>
      <c r="Q181" s="358">
        <v>0</v>
      </c>
      <c r="R181" s="159">
        <v>0</v>
      </c>
      <c r="S181" s="304">
        <v>0</v>
      </c>
      <c r="T181" s="359">
        <v>0</v>
      </c>
      <c r="U181" s="304"/>
      <c r="V181" s="358">
        <v>0</v>
      </c>
      <c r="W181" s="159"/>
      <c r="X181" s="304"/>
      <c r="Y181" s="359">
        <v>0</v>
      </c>
      <c r="Z181" s="304"/>
      <c r="AA181" s="358">
        <v>0</v>
      </c>
    </row>
    <row r="182" spans="1:27" ht="82.8" x14ac:dyDescent="0.3">
      <c r="A182" s="492"/>
      <c r="B182" s="287" t="s">
        <v>650</v>
      </c>
      <c r="C182" s="504"/>
      <c r="D182" s="360" t="s">
        <v>629</v>
      </c>
      <c r="E182" s="360" t="s">
        <v>628</v>
      </c>
      <c r="F182" s="360" t="s">
        <v>652</v>
      </c>
      <c r="G182" s="302">
        <v>1</v>
      </c>
      <c r="H182" s="302">
        <v>0</v>
      </c>
      <c r="I182" s="302">
        <v>0</v>
      </c>
      <c r="J182" s="333">
        <v>0</v>
      </c>
      <c r="K182" s="304" t="s">
        <v>887</v>
      </c>
      <c r="L182" s="326">
        <v>0</v>
      </c>
      <c r="M182" s="302">
        <v>0</v>
      </c>
      <c r="N182" s="302">
        <v>0</v>
      </c>
      <c r="O182" s="334">
        <v>0</v>
      </c>
      <c r="P182" s="304" t="s">
        <v>976</v>
      </c>
      <c r="Q182" s="358">
        <v>0</v>
      </c>
      <c r="R182" s="155">
        <v>0</v>
      </c>
      <c r="S182" s="302">
        <v>0</v>
      </c>
      <c r="T182" s="359">
        <v>0</v>
      </c>
      <c r="U182" s="304"/>
      <c r="V182" s="358">
        <v>0</v>
      </c>
      <c r="W182" s="156"/>
      <c r="X182" s="302"/>
      <c r="Y182" s="359">
        <v>0</v>
      </c>
      <c r="Z182" s="157"/>
      <c r="AA182" s="358">
        <v>0</v>
      </c>
    </row>
    <row r="183" spans="1:27" ht="96.6" customHeight="1" x14ac:dyDescent="0.3">
      <c r="A183" s="492"/>
      <c r="B183" s="287" t="s">
        <v>726</v>
      </c>
      <c r="C183" s="505"/>
      <c r="D183" s="360" t="s">
        <v>630</v>
      </c>
      <c r="E183" s="360" t="s">
        <v>631</v>
      </c>
      <c r="F183" s="360" t="s">
        <v>652</v>
      </c>
      <c r="G183" s="302">
        <v>4</v>
      </c>
      <c r="H183" s="302">
        <v>4</v>
      </c>
      <c r="I183" s="302">
        <v>4</v>
      </c>
      <c r="J183" s="333">
        <v>0</v>
      </c>
      <c r="K183" s="304"/>
      <c r="L183" s="326">
        <v>1</v>
      </c>
      <c r="M183" s="302">
        <v>4</v>
      </c>
      <c r="N183" s="302">
        <v>4</v>
      </c>
      <c r="O183" s="334">
        <v>0</v>
      </c>
      <c r="P183" s="304"/>
      <c r="Q183" s="358">
        <v>1</v>
      </c>
      <c r="R183" s="302">
        <v>4</v>
      </c>
      <c r="S183" s="302">
        <v>4</v>
      </c>
      <c r="T183" s="359">
        <v>1</v>
      </c>
      <c r="U183" s="304"/>
      <c r="V183" s="358">
        <v>1</v>
      </c>
      <c r="W183" s="156"/>
      <c r="X183" s="302"/>
      <c r="Y183" s="359">
        <v>0</v>
      </c>
      <c r="Z183" s="157"/>
      <c r="AA183" s="358">
        <v>1</v>
      </c>
    </row>
    <row r="184" spans="1:27" ht="55.2" customHeight="1" x14ac:dyDescent="0.3">
      <c r="A184" s="492"/>
      <c r="B184" s="287" t="s">
        <v>726</v>
      </c>
      <c r="C184" s="503" t="s">
        <v>632</v>
      </c>
      <c r="D184" s="193" t="s">
        <v>633</v>
      </c>
      <c r="E184" s="303" t="s">
        <v>634</v>
      </c>
      <c r="F184" s="302" t="s">
        <v>932</v>
      </c>
      <c r="G184" s="302">
        <v>12</v>
      </c>
      <c r="H184" s="302">
        <v>4</v>
      </c>
      <c r="I184" s="302">
        <v>4</v>
      </c>
      <c r="J184" s="333">
        <v>0</v>
      </c>
      <c r="K184" s="304" t="s">
        <v>888</v>
      </c>
      <c r="L184" s="326">
        <v>0.33333333333333331</v>
      </c>
      <c r="M184" s="302">
        <v>4</v>
      </c>
      <c r="N184" s="302">
        <v>4</v>
      </c>
      <c r="O184" s="334">
        <v>0</v>
      </c>
      <c r="P184" s="304" t="s">
        <v>888</v>
      </c>
      <c r="Q184" s="358">
        <v>0.33333333333333331</v>
      </c>
      <c r="R184" s="302">
        <v>4</v>
      </c>
      <c r="S184" s="302">
        <v>4</v>
      </c>
      <c r="T184" s="359">
        <v>1</v>
      </c>
      <c r="U184" s="304" t="s">
        <v>888</v>
      </c>
      <c r="V184" s="358">
        <v>0.33333333333333331</v>
      </c>
      <c r="W184" s="156"/>
      <c r="X184" s="302"/>
      <c r="Y184" s="359">
        <v>0</v>
      </c>
      <c r="Z184" s="157"/>
      <c r="AA184" s="358">
        <v>0.33333333333333331</v>
      </c>
    </row>
    <row r="185" spans="1:27" ht="41.4" x14ac:dyDescent="0.3">
      <c r="A185" s="492"/>
      <c r="B185" s="287" t="s">
        <v>726</v>
      </c>
      <c r="C185" s="505"/>
      <c r="D185" s="193" t="s">
        <v>635</v>
      </c>
      <c r="E185" s="303" t="s">
        <v>636</v>
      </c>
      <c r="F185" s="302" t="s">
        <v>652</v>
      </c>
      <c r="G185" s="302">
        <v>2</v>
      </c>
      <c r="H185" s="302">
        <v>0</v>
      </c>
      <c r="I185" s="302">
        <v>0</v>
      </c>
      <c r="J185" s="333">
        <v>0</v>
      </c>
      <c r="K185" s="304" t="s">
        <v>977</v>
      </c>
      <c r="L185" s="326">
        <v>0</v>
      </c>
      <c r="M185" s="302">
        <v>0</v>
      </c>
      <c r="N185" s="302">
        <v>0</v>
      </c>
      <c r="O185" s="334">
        <v>1</v>
      </c>
      <c r="P185" s="304" t="s">
        <v>977</v>
      </c>
      <c r="Q185" s="358">
        <v>0</v>
      </c>
      <c r="R185" s="302">
        <v>1</v>
      </c>
      <c r="S185" s="302">
        <v>1</v>
      </c>
      <c r="T185" s="359">
        <v>1</v>
      </c>
      <c r="U185" s="183"/>
      <c r="V185" s="358">
        <v>0</v>
      </c>
      <c r="W185" s="156"/>
      <c r="X185" s="302"/>
      <c r="Y185" s="359">
        <v>0</v>
      </c>
      <c r="Z185" s="157"/>
      <c r="AA185" s="358">
        <v>0</v>
      </c>
    </row>
    <row r="186" spans="1:27" ht="69.599999999999994" x14ac:dyDescent="0.3">
      <c r="A186" s="492"/>
      <c r="B186" s="287" t="s">
        <v>726</v>
      </c>
      <c r="C186" s="173" t="s">
        <v>637</v>
      </c>
      <c r="D186" s="193" t="s">
        <v>638</v>
      </c>
      <c r="E186" s="303" t="s">
        <v>639</v>
      </c>
      <c r="F186" s="302" t="s">
        <v>933</v>
      </c>
      <c r="G186" s="302">
        <v>12</v>
      </c>
      <c r="H186" s="302">
        <v>4</v>
      </c>
      <c r="I186" s="302">
        <v>4</v>
      </c>
      <c r="J186" s="333">
        <v>1</v>
      </c>
      <c r="K186" s="302" t="s">
        <v>889</v>
      </c>
      <c r="L186" s="326">
        <v>0.33333333333333331</v>
      </c>
      <c r="M186" s="302">
        <v>4</v>
      </c>
      <c r="N186" s="302">
        <v>4</v>
      </c>
      <c r="O186" s="334">
        <v>1</v>
      </c>
      <c r="P186" s="302" t="s">
        <v>889</v>
      </c>
      <c r="Q186" s="358">
        <v>0.33333333333333331</v>
      </c>
      <c r="R186" s="302">
        <v>3</v>
      </c>
      <c r="S186" s="302">
        <v>3</v>
      </c>
      <c r="T186" s="359">
        <v>1</v>
      </c>
      <c r="U186" s="183"/>
      <c r="V186" s="358">
        <v>0.33333333333333331</v>
      </c>
      <c r="W186" s="156"/>
      <c r="X186" s="302"/>
      <c r="Y186" s="359">
        <v>0</v>
      </c>
      <c r="Z186" s="157"/>
      <c r="AA186" s="358">
        <v>0.33333333333333331</v>
      </c>
    </row>
    <row r="187" spans="1:27" ht="96.6" customHeight="1" x14ac:dyDescent="0.3">
      <c r="A187" s="492"/>
      <c r="B187" s="287" t="s">
        <v>726</v>
      </c>
      <c r="C187" s="303" t="s">
        <v>640</v>
      </c>
      <c r="D187" s="193" t="s">
        <v>641</v>
      </c>
      <c r="E187" s="303" t="s">
        <v>642</v>
      </c>
      <c r="F187" s="302" t="s">
        <v>934</v>
      </c>
      <c r="G187" s="302">
        <v>12</v>
      </c>
      <c r="H187" s="302">
        <v>4</v>
      </c>
      <c r="I187" s="302">
        <v>4</v>
      </c>
      <c r="J187" s="333">
        <v>0</v>
      </c>
      <c r="K187" s="302" t="s">
        <v>890</v>
      </c>
      <c r="L187" s="326">
        <v>0.33333333333333331</v>
      </c>
      <c r="M187" s="302">
        <v>4</v>
      </c>
      <c r="N187" s="302">
        <v>4</v>
      </c>
      <c r="O187" s="334">
        <v>0</v>
      </c>
      <c r="P187" s="302" t="s">
        <v>978</v>
      </c>
      <c r="Q187" s="358">
        <v>0.33333333333333331</v>
      </c>
      <c r="R187" s="155">
        <v>3</v>
      </c>
      <c r="S187" s="302">
        <v>3</v>
      </c>
      <c r="T187" s="359">
        <v>0</v>
      </c>
      <c r="U187" s="157"/>
      <c r="V187" s="358">
        <v>0.33333333333333331</v>
      </c>
      <c r="W187" s="155"/>
      <c r="X187" s="302"/>
      <c r="Y187" s="359">
        <v>0</v>
      </c>
      <c r="Z187" s="157"/>
      <c r="AA187" s="358">
        <v>0.33333333333333331</v>
      </c>
    </row>
    <row r="188" spans="1:27" ht="96.6" x14ac:dyDescent="0.3">
      <c r="A188" s="492"/>
      <c r="B188" s="287" t="s">
        <v>726</v>
      </c>
      <c r="C188" s="303" t="s">
        <v>643</v>
      </c>
      <c r="D188" s="193" t="s">
        <v>644</v>
      </c>
      <c r="E188" s="303" t="s">
        <v>645</v>
      </c>
      <c r="F188" s="302" t="s">
        <v>935</v>
      </c>
      <c r="G188" s="302">
        <v>12</v>
      </c>
      <c r="H188" s="302">
        <v>3</v>
      </c>
      <c r="I188" s="302">
        <v>3</v>
      </c>
      <c r="J188" s="333">
        <v>0.25</v>
      </c>
      <c r="K188" s="303" t="s">
        <v>891</v>
      </c>
      <c r="L188" s="326">
        <v>0.25</v>
      </c>
      <c r="M188" s="302">
        <v>3</v>
      </c>
      <c r="N188" s="302">
        <v>3</v>
      </c>
      <c r="O188" s="334">
        <v>0</v>
      </c>
      <c r="P188" s="303" t="s">
        <v>1147</v>
      </c>
      <c r="Q188" s="358">
        <v>0.25</v>
      </c>
      <c r="R188" s="155">
        <v>3</v>
      </c>
      <c r="S188" s="302">
        <v>3</v>
      </c>
      <c r="T188" s="359">
        <v>0</v>
      </c>
      <c r="U188" s="303" t="s">
        <v>1148</v>
      </c>
      <c r="V188" s="358">
        <v>0.25</v>
      </c>
      <c r="W188" s="155"/>
      <c r="X188" s="302"/>
      <c r="Y188" s="359">
        <v>0</v>
      </c>
      <c r="Z188" s="157"/>
      <c r="AA188" s="358">
        <v>0.25</v>
      </c>
    </row>
    <row r="189" spans="1:27" ht="82.8" x14ac:dyDescent="0.3">
      <c r="A189" s="492"/>
      <c r="B189" s="287" t="s">
        <v>726</v>
      </c>
      <c r="C189" s="193" t="s">
        <v>646</v>
      </c>
      <c r="D189" s="193" t="s">
        <v>647</v>
      </c>
      <c r="E189" s="303" t="s">
        <v>648</v>
      </c>
      <c r="F189" s="302" t="s">
        <v>936</v>
      </c>
      <c r="G189" s="302">
        <v>12</v>
      </c>
      <c r="H189" s="156">
        <v>3</v>
      </c>
      <c r="I189" s="156">
        <v>3</v>
      </c>
      <c r="J189" s="333">
        <v>1</v>
      </c>
      <c r="K189" s="302" t="s">
        <v>892</v>
      </c>
      <c r="L189" s="326">
        <v>0.25</v>
      </c>
      <c r="M189" s="302">
        <v>3</v>
      </c>
      <c r="N189" s="302">
        <v>3</v>
      </c>
      <c r="O189" s="334">
        <v>1</v>
      </c>
      <c r="P189" s="302" t="s">
        <v>892</v>
      </c>
      <c r="Q189" s="358">
        <v>0.25</v>
      </c>
      <c r="R189" s="155">
        <v>3</v>
      </c>
      <c r="S189" s="302">
        <v>3</v>
      </c>
      <c r="T189" s="359">
        <v>0</v>
      </c>
      <c r="U189" s="302" t="s">
        <v>892</v>
      </c>
      <c r="V189" s="358">
        <v>0.25</v>
      </c>
      <c r="W189" s="155"/>
      <c r="X189" s="302"/>
      <c r="Y189" s="359">
        <v>0</v>
      </c>
      <c r="Z189" s="157"/>
      <c r="AA189" s="358">
        <v>0.25</v>
      </c>
    </row>
    <row r="190" spans="1:27" ht="110.4" x14ac:dyDescent="0.3">
      <c r="A190" s="492"/>
      <c r="B190" s="287" t="s">
        <v>687</v>
      </c>
      <c r="C190" s="302" t="s">
        <v>680</v>
      </c>
      <c r="D190" s="302" t="s">
        <v>681</v>
      </c>
      <c r="E190" s="302" t="s">
        <v>682</v>
      </c>
      <c r="F190" s="442" t="s">
        <v>794</v>
      </c>
      <c r="G190" s="442">
        <v>7</v>
      </c>
      <c r="H190" s="156">
        <v>7</v>
      </c>
      <c r="I190" s="156">
        <v>7</v>
      </c>
      <c r="J190" s="333">
        <v>1</v>
      </c>
      <c r="K190" s="302" t="s">
        <v>1132</v>
      </c>
      <c r="L190" s="333">
        <v>0</v>
      </c>
      <c r="M190" s="156">
        <v>0</v>
      </c>
      <c r="N190" s="156">
        <v>0</v>
      </c>
      <c r="O190" s="333">
        <v>0</v>
      </c>
      <c r="P190" s="302" t="s">
        <v>1133</v>
      </c>
      <c r="Q190" s="358">
        <v>1</v>
      </c>
      <c r="R190" s="156">
        <v>0</v>
      </c>
      <c r="S190" s="156">
        <v>0</v>
      </c>
      <c r="T190" s="359">
        <v>0</v>
      </c>
      <c r="U190" s="155" t="s">
        <v>1134</v>
      </c>
      <c r="V190" s="358">
        <v>0</v>
      </c>
      <c r="W190" s="156"/>
      <c r="X190" s="156"/>
      <c r="Y190" s="359">
        <v>0</v>
      </c>
      <c r="Z190" s="155"/>
      <c r="AA190" s="358">
        <v>0</v>
      </c>
    </row>
    <row r="191" spans="1:27" ht="82.8" x14ac:dyDescent="0.3">
      <c r="A191" s="492"/>
      <c r="B191" s="287" t="s">
        <v>687</v>
      </c>
      <c r="C191" s="302" t="s">
        <v>680</v>
      </c>
      <c r="D191" s="302" t="s">
        <v>683</v>
      </c>
      <c r="E191" s="302" t="s">
        <v>979</v>
      </c>
      <c r="F191" s="442" t="s">
        <v>255</v>
      </c>
      <c r="G191" s="443">
        <v>7000</v>
      </c>
      <c r="H191" s="174">
        <v>432</v>
      </c>
      <c r="I191" s="174">
        <v>451</v>
      </c>
      <c r="J191" s="333">
        <v>0.95699999999999996</v>
      </c>
      <c r="K191" s="187" t="s">
        <v>980</v>
      </c>
      <c r="L191" s="326">
        <v>6.1714285714285715E-2</v>
      </c>
      <c r="M191" s="174">
        <v>539</v>
      </c>
      <c r="N191" s="160">
        <v>567</v>
      </c>
      <c r="O191" s="333">
        <v>1</v>
      </c>
      <c r="P191" s="187" t="s">
        <v>980</v>
      </c>
      <c r="Q191" s="358">
        <v>6.1714285714285715E-2</v>
      </c>
      <c r="R191" s="166">
        <v>524</v>
      </c>
      <c r="S191" s="158" t="s">
        <v>1135</v>
      </c>
      <c r="T191" s="359">
        <v>0</v>
      </c>
      <c r="U191" s="166" t="s">
        <v>1136</v>
      </c>
      <c r="V191" s="358">
        <v>6.1714285714285715E-2</v>
      </c>
      <c r="W191" s="166"/>
      <c r="X191" s="166"/>
      <c r="Y191" s="359">
        <v>0</v>
      </c>
      <c r="Z191" s="165"/>
      <c r="AA191" s="358">
        <v>6.1714285714285715E-2</v>
      </c>
    </row>
    <row r="192" spans="1:27" ht="138" x14ac:dyDescent="0.3">
      <c r="A192" s="492"/>
      <c r="B192" s="287" t="s">
        <v>687</v>
      </c>
      <c r="C192" s="302" t="s">
        <v>680</v>
      </c>
      <c r="D192" s="302" t="s">
        <v>684</v>
      </c>
      <c r="E192" s="302" t="s">
        <v>981</v>
      </c>
      <c r="F192" s="442" t="s">
        <v>255</v>
      </c>
      <c r="G192" s="444">
        <v>43000</v>
      </c>
      <c r="H192" s="271">
        <v>5713</v>
      </c>
      <c r="I192" s="174">
        <v>297</v>
      </c>
      <c r="J192" s="333">
        <v>1.1599999999999999</v>
      </c>
      <c r="K192" s="174" t="s">
        <v>982</v>
      </c>
      <c r="L192" s="302">
        <v>100</v>
      </c>
      <c r="M192" s="156">
        <v>0</v>
      </c>
      <c r="N192" s="160">
        <v>7056</v>
      </c>
      <c r="O192" s="333">
        <v>1</v>
      </c>
      <c r="P192" s="174" t="s">
        <v>983</v>
      </c>
      <c r="Q192" s="358">
        <v>0.13286046511627908</v>
      </c>
      <c r="R192" s="155">
        <v>68567</v>
      </c>
      <c r="S192" s="188" t="s">
        <v>1137</v>
      </c>
      <c r="T192" s="359">
        <v>0</v>
      </c>
      <c r="U192" s="166" t="s">
        <v>1138</v>
      </c>
      <c r="V192" s="358">
        <v>0.13286046511627908</v>
      </c>
      <c r="W192" s="166"/>
      <c r="X192" s="158"/>
      <c r="Y192" s="359">
        <v>0</v>
      </c>
      <c r="Z192" s="166"/>
      <c r="AA192" s="358">
        <v>0.13286046511627908</v>
      </c>
    </row>
    <row r="193" spans="1:27" ht="69" x14ac:dyDescent="0.3">
      <c r="A193" s="492"/>
      <c r="B193" s="287" t="s">
        <v>687</v>
      </c>
      <c r="C193" s="302" t="s">
        <v>680</v>
      </c>
      <c r="D193" s="302" t="s">
        <v>685</v>
      </c>
      <c r="E193" s="302" t="s">
        <v>793</v>
      </c>
      <c r="F193" s="442" t="s">
        <v>794</v>
      </c>
      <c r="G193" s="443">
        <v>1</v>
      </c>
      <c r="H193" s="174">
        <v>1</v>
      </c>
      <c r="I193" s="174">
        <v>1</v>
      </c>
      <c r="J193" s="174">
        <v>1</v>
      </c>
      <c r="K193" s="174" t="s">
        <v>984</v>
      </c>
      <c r="L193" s="326">
        <v>1</v>
      </c>
      <c r="M193" s="174">
        <v>0</v>
      </c>
      <c r="N193" s="160">
        <v>0</v>
      </c>
      <c r="O193" s="333" t="s">
        <v>985</v>
      </c>
      <c r="P193" s="174" t="s">
        <v>1139</v>
      </c>
      <c r="Q193" s="358">
        <v>1</v>
      </c>
      <c r="R193" s="166">
        <v>0</v>
      </c>
      <c r="S193" s="158" t="s">
        <v>1065</v>
      </c>
      <c r="T193" s="359">
        <v>0</v>
      </c>
      <c r="U193" s="166" t="s">
        <v>1140</v>
      </c>
      <c r="V193" s="358">
        <v>1</v>
      </c>
      <c r="W193" s="166"/>
      <c r="X193" s="158"/>
      <c r="Y193" s="359">
        <v>0</v>
      </c>
      <c r="Z193" s="165"/>
      <c r="AA193" s="358">
        <v>1</v>
      </c>
    </row>
    <row r="194" spans="1:27" ht="124.2" x14ac:dyDescent="0.3">
      <c r="A194" s="492"/>
      <c r="B194" s="287" t="s">
        <v>687</v>
      </c>
      <c r="C194" s="302" t="s">
        <v>680</v>
      </c>
      <c r="D194" s="302" t="s">
        <v>686</v>
      </c>
      <c r="E194" s="302" t="s">
        <v>986</v>
      </c>
      <c r="F194" s="442" t="s">
        <v>255</v>
      </c>
      <c r="G194" s="443">
        <v>94420</v>
      </c>
      <c r="H194" s="296">
        <v>227</v>
      </c>
      <c r="I194" s="156">
        <v>29463</v>
      </c>
      <c r="J194" s="333">
        <v>7.7089481530786554E-4</v>
      </c>
      <c r="K194" s="174" t="s">
        <v>987</v>
      </c>
      <c r="L194" s="326">
        <v>2.4041516627833085E-3</v>
      </c>
      <c r="M194" s="174">
        <v>1014</v>
      </c>
      <c r="N194" s="160">
        <v>17853</v>
      </c>
      <c r="O194" s="333">
        <v>0</v>
      </c>
      <c r="P194" s="174" t="s">
        <v>987</v>
      </c>
      <c r="Q194" s="358">
        <v>2.4041516627833085E-3</v>
      </c>
      <c r="R194" s="166">
        <v>707</v>
      </c>
      <c r="S194" s="166">
        <v>27542</v>
      </c>
      <c r="T194" s="359">
        <v>0</v>
      </c>
      <c r="U194" s="166" t="s">
        <v>1141</v>
      </c>
      <c r="V194" s="358">
        <v>2.4041516627833085E-3</v>
      </c>
      <c r="W194" s="166"/>
      <c r="X194" s="158"/>
      <c r="Y194" s="359">
        <v>0</v>
      </c>
      <c r="Z194" s="165"/>
      <c r="AA194" s="358">
        <v>2.4041516627833085E-3</v>
      </c>
    </row>
    <row r="195" spans="1:27" ht="386.4" x14ac:dyDescent="0.3">
      <c r="A195" s="615" t="s">
        <v>826</v>
      </c>
      <c r="B195" s="371" t="s">
        <v>651</v>
      </c>
      <c r="C195" s="372" t="s">
        <v>637</v>
      </c>
      <c r="D195" s="174" t="s">
        <v>847</v>
      </c>
      <c r="E195" s="227" t="s">
        <v>848</v>
      </c>
      <c r="F195" s="200" t="s">
        <v>849</v>
      </c>
      <c r="G195" s="228">
        <v>12</v>
      </c>
      <c r="H195" s="229">
        <v>3</v>
      </c>
      <c r="I195" s="229">
        <v>12</v>
      </c>
      <c r="J195" s="230">
        <f>IFERROR((H195/I195),0)</f>
        <v>0.25</v>
      </c>
      <c r="K195" s="200" t="s">
        <v>846</v>
      </c>
      <c r="L195" s="231">
        <f t="shared" ref="L195" si="113">IFERROR(IF(G195="Según demanda",H195/I195,H195/G195),0)</f>
        <v>0.25</v>
      </c>
      <c r="M195" s="229">
        <v>3</v>
      </c>
      <c r="N195" s="229">
        <v>3</v>
      </c>
      <c r="O195" s="230">
        <f t="shared" ref="O195" si="114">IFERROR((M195/N195),0)</f>
        <v>1</v>
      </c>
      <c r="P195" s="232" t="s">
        <v>960</v>
      </c>
      <c r="Q195" s="233">
        <f t="shared" ref="Q195:Q202" si="115">IFERROR(IF(G195="Según demanda",(M195+H195)/(I195+N195),(M195+H195)/G195),0)</f>
        <v>0.5</v>
      </c>
      <c r="R195" s="373">
        <v>3</v>
      </c>
      <c r="S195" s="373">
        <v>3</v>
      </c>
      <c r="T195" s="230">
        <f t="shared" ref="T195:T204" si="116">IFERROR((R195/S195),0)</f>
        <v>1</v>
      </c>
      <c r="U195" s="232" t="s">
        <v>1084</v>
      </c>
      <c r="V195" s="233">
        <f t="shared" ref="V195:V218" si="117">IFERROR(IF(G195="Según demanda",(R195+M195+H195)/(I195+N195+S195),(R195+M195+H195)/G195),0)</f>
        <v>0.75</v>
      </c>
      <c r="W195" s="156"/>
      <c r="X195" s="156"/>
      <c r="Y195" s="334">
        <f t="shared" ref="Y195" si="118">IFERROR((W195/X195),0)</f>
        <v>0</v>
      </c>
      <c r="Z195" s="155"/>
      <c r="AA195" s="358">
        <f t="shared" ref="AA195:AA218" si="119">IFERROR(IF(G195="Según demanda",(W195+R195+M195+H195)/(I195+N195+S195+X195),(W195+R195+M195+H195)/G195),0)</f>
        <v>0.75</v>
      </c>
    </row>
    <row r="196" spans="1:27" ht="97.2" x14ac:dyDescent="0.3">
      <c r="A196" s="615"/>
      <c r="B196" s="616" t="s">
        <v>688</v>
      </c>
      <c r="C196" s="141" t="s">
        <v>689</v>
      </c>
      <c r="D196" s="206" t="s">
        <v>690</v>
      </c>
      <c r="E196" s="207" t="s">
        <v>691</v>
      </c>
      <c r="F196" s="206" t="s">
        <v>700</v>
      </c>
      <c r="G196" s="234" t="s">
        <v>838</v>
      </c>
      <c r="H196" s="235">
        <v>2</v>
      </c>
      <c r="I196" s="235">
        <v>2</v>
      </c>
      <c r="J196" s="236">
        <v>1</v>
      </c>
      <c r="K196" s="237" t="s">
        <v>835</v>
      </c>
      <c r="L196" s="238">
        <v>1</v>
      </c>
      <c r="M196" s="239">
        <v>1</v>
      </c>
      <c r="N196" s="239">
        <v>1</v>
      </c>
      <c r="O196" s="240">
        <f>IFERROR((M196/N196),0)</f>
        <v>1</v>
      </c>
      <c r="P196" s="241" t="s">
        <v>961</v>
      </c>
      <c r="Q196" s="242">
        <v>1</v>
      </c>
      <c r="R196" s="374">
        <v>1</v>
      </c>
      <c r="S196" s="374">
        <v>1</v>
      </c>
      <c r="T196" s="240">
        <f t="shared" si="116"/>
        <v>1</v>
      </c>
      <c r="U196" s="375" t="s">
        <v>1085</v>
      </c>
      <c r="V196" s="242">
        <v>1</v>
      </c>
      <c r="W196" s="156"/>
      <c r="X196" s="156"/>
      <c r="Y196" s="333">
        <f>IFERROR((W196/X196),0)</f>
        <v>0</v>
      </c>
      <c r="Z196" s="155"/>
      <c r="AA196" s="358">
        <f t="shared" si="119"/>
        <v>0</v>
      </c>
    </row>
    <row r="197" spans="1:27" ht="193.2" x14ac:dyDescent="0.3">
      <c r="A197" s="615"/>
      <c r="B197" s="617"/>
      <c r="C197" s="206" t="s">
        <v>815</v>
      </c>
      <c r="D197" s="206" t="s">
        <v>692</v>
      </c>
      <c r="E197" s="207" t="s">
        <v>693</v>
      </c>
      <c r="F197" s="206" t="s">
        <v>819</v>
      </c>
      <c r="G197" s="243" t="s">
        <v>725</v>
      </c>
      <c r="H197" s="239">
        <v>40</v>
      </c>
      <c r="I197" s="239">
        <v>40</v>
      </c>
      <c r="J197" s="240">
        <v>1</v>
      </c>
      <c r="K197" s="244" t="s">
        <v>834</v>
      </c>
      <c r="L197" s="245">
        <f t="shared" ref="L197:L204" si="120">IFERROR(IF(G197="Según demanda",H197/I197,H197/G197),0)</f>
        <v>1</v>
      </c>
      <c r="M197" s="239">
        <v>40</v>
      </c>
      <c r="N197" s="239">
        <v>40</v>
      </c>
      <c r="O197" s="240">
        <f t="shared" ref="O197:O205" si="121">IFERROR((M197/N197),0)</f>
        <v>1</v>
      </c>
      <c r="P197" s="241" t="s">
        <v>962</v>
      </c>
      <c r="Q197" s="242">
        <f t="shared" si="115"/>
        <v>1</v>
      </c>
      <c r="R197" s="376">
        <v>40</v>
      </c>
      <c r="S197" s="376">
        <v>40</v>
      </c>
      <c r="T197" s="377">
        <f t="shared" si="116"/>
        <v>1</v>
      </c>
      <c r="U197" s="378" t="s">
        <v>1086</v>
      </c>
      <c r="V197" s="379">
        <f t="shared" si="117"/>
        <v>1</v>
      </c>
      <c r="W197" s="156"/>
      <c r="X197" s="156"/>
      <c r="Y197" s="333">
        <f t="shared" ref="Y197:Y212" si="122">IFERROR((W197/X197),0)</f>
        <v>0</v>
      </c>
      <c r="Z197" s="155"/>
      <c r="AA197" s="358">
        <f t="shared" si="119"/>
        <v>1</v>
      </c>
    </row>
    <row r="198" spans="1:27" ht="409.6" x14ac:dyDescent="0.3">
      <c r="A198" s="615"/>
      <c r="B198" s="617"/>
      <c r="C198" s="206" t="s">
        <v>694</v>
      </c>
      <c r="D198" s="206" t="s">
        <v>695</v>
      </c>
      <c r="E198" s="207" t="s">
        <v>696</v>
      </c>
      <c r="F198" s="211" t="s">
        <v>820</v>
      </c>
      <c r="G198" s="243" t="s">
        <v>838</v>
      </c>
      <c r="H198" s="239">
        <v>166</v>
      </c>
      <c r="I198" s="246">
        <v>166</v>
      </c>
      <c r="J198" s="240">
        <v>1</v>
      </c>
      <c r="K198" s="241" t="s">
        <v>843</v>
      </c>
      <c r="L198" s="245">
        <v>1</v>
      </c>
      <c r="M198" s="239">
        <v>41</v>
      </c>
      <c r="N198" s="239">
        <v>41</v>
      </c>
      <c r="O198" s="240">
        <f t="shared" si="121"/>
        <v>1</v>
      </c>
      <c r="P198" s="241" t="s">
        <v>963</v>
      </c>
      <c r="Q198" s="242">
        <v>1</v>
      </c>
      <c r="R198" s="380">
        <v>57</v>
      </c>
      <c r="S198" s="380">
        <v>57</v>
      </c>
      <c r="T198" s="381">
        <f t="shared" si="116"/>
        <v>1</v>
      </c>
      <c r="U198" s="382" t="s">
        <v>1087</v>
      </c>
      <c r="V198" s="379">
        <f t="shared" si="117"/>
        <v>0</v>
      </c>
      <c r="W198" s="156"/>
      <c r="X198" s="156"/>
      <c r="Y198" s="333">
        <f t="shared" si="122"/>
        <v>0</v>
      </c>
      <c r="Z198" s="155"/>
      <c r="AA198" s="358">
        <f t="shared" si="119"/>
        <v>0</v>
      </c>
    </row>
    <row r="199" spans="1:27" ht="409.6" x14ac:dyDescent="0.3">
      <c r="A199" s="615"/>
      <c r="B199" s="617"/>
      <c r="C199" s="208" t="s">
        <v>697</v>
      </c>
      <c r="D199" s="209" t="s">
        <v>698</v>
      </c>
      <c r="E199" s="210" t="s">
        <v>699</v>
      </c>
      <c r="F199" s="211" t="s">
        <v>821</v>
      </c>
      <c r="G199" s="243" t="s">
        <v>725</v>
      </c>
      <c r="H199" s="239">
        <v>6057</v>
      </c>
      <c r="I199" s="239">
        <v>6057</v>
      </c>
      <c r="J199" s="240">
        <f t="shared" ref="J199:J209" si="123">IFERROR((H199/I199),0)</f>
        <v>1</v>
      </c>
      <c r="K199" s="247" t="s">
        <v>844</v>
      </c>
      <c r="L199" s="245">
        <f t="shared" si="120"/>
        <v>1</v>
      </c>
      <c r="M199" s="239">
        <v>729</v>
      </c>
      <c r="N199" s="239">
        <v>729</v>
      </c>
      <c r="O199" s="240">
        <v>1</v>
      </c>
      <c r="P199" s="241" t="s">
        <v>964</v>
      </c>
      <c r="Q199" s="242">
        <f t="shared" si="115"/>
        <v>1</v>
      </c>
      <c r="R199" s="380">
        <v>575</v>
      </c>
      <c r="S199" s="380">
        <v>575</v>
      </c>
      <c r="T199" s="381">
        <f t="shared" si="116"/>
        <v>1</v>
      </c>
      <c r="U199" s="382" t="s">
        <v>1088</v>
      </c>
      <c r="V199" s="379">
        <f t="shared" si="117"/>
        <v>1</v>
      </c>
      <c r="W199" s="156"/>
      <c r="X199" s="156"/>
      <c r="Y199" s="333"/>
      <c r="Z199" s="155"/>
      <c r="AA199" s="358">
        <f t="shared" si="119"/>
        <v>1</v>
      </c>
    </row>
    <row r="200" spans="1:27" ht="96.6" x14ac:dyDescent="0.3">
      <c r="A200" s="615"/>
      <c r="B200" s="618"/>
      <c r="C200" s="208" t="s">
        <v>816</v>
      </c>
      <c r="D200" s="209" t="s">
        <v>817</v>
      </c>
      <c r="E200" s="210" t="s">
        <v>818</v>
      </c>
      <c r="F200" s="211" t="s">
        <v>822</v>
      </c>
      <c r="G200" s="243" t="s">
        <v>838</v>
      </c>
      <c r="H200" s="239">
        <v>40</v>
      </c>
      <c r="I200" s="246">
        <v>40</v>
      </c>
      <c r="J200" s="240">
        <v>1</v>
      </c>
      <c r="K200" s="247" t="s">
        <v>830</v>
      </c>
      <c r="L200" s="245">
        <v>1</v>
      </c>
      <c r="M200" s="239">
        <v>40</v>
      </c>
      <c r="N200" s="239">
        <v>40</v>
      </c>
      <c r="O200" s="240">
        <f t="shared" si="121"/>
        <v>1</v>
      </c>
      <c r="P200" s="241" t="s">
        <v>965</v>
      </c>
      <c r="Q200" s="242">
        <v>1</v>
      </c>
      <c r="R200" s="383">
        <v>40</v>
      </c>
      <c r="S200" s="383">
        <v>40</v>
      </c>
      <c r="T200" s="384">
        <f t="shared" si="116"/>
        <v>1</v>
      </c>
      <c r="U200" s="385" t="s">
        <v>1089</v>
      </c>
      <c r="V200" s="386">
        <v>1</v>
      </c>
      <c r="W200" s="156"/>
      <c r="X200" s="156"/>
      <c r="Y200" s="333">
        <f t="shared" si="122"/>
        <v>0</v>
      </c>
      <c r="Z200" s="155"/>
      <c r="AA200" s="358">
        <f t="shared" si="119"/>
        <v>0</v>
      </c>
    </row>
    <row r="201" spans="1:27" ht="52.8" x14ac:dyDescent="0.3">
      <c r="A201" s="615"/>
      <c r="B201" s="616" t="s">
        <v>701</v>
      </c>
      <c r="C201" s="212" t="s">
        <v>702</v>
      </c>
      <c r="D201" s="213" t="s">
        <v>827</v>
      </c>
      <c r="E201" s="214" t="s">
        <v>828</v>
      </c>
      <c r="F201" s="214" t="s">
        <v>829</v>
      </c>
      <c r="G201" s="248">
        <v>1</v>
      </c>
      <c r="H201" s="249">
        <v>1</v>
      </c>
      <c r="I201" s="250">
        <v>1</v>
      </c>
      <c r="J201" s="251">
        <f t="shared" si="123"/>
        <v>1</v>
      </c>
      <c r="K201" s="252" t="s">
        <v>833</v>
      </c>
      <c r="L201" s="253">
        <f t="shared" si="120"/>
        <v>1</v>
      </c>
      <c r="M201" s="249">
        <v>0</v>
      </c>
      <c r="N201" s="249">
        <v>0</v>
      </c>
      <c r="O201" s="251">
        <f t="shared" si="121"/>
        <v>0</v>
      </c>
      <c r="P201" s="254" t="s">
        <v>966</v>
      </c>
      <c r="Q201" s="255">
        <f t="shared" si="115"/>
        <v>1</v>
      </c>
      <c r="R201" s="387">
        <v>0</v>
      </c>
      <c r="S201" s="387">
        <v>0</v>
      </c>
      <c r="T201" s="251">
        <f t="shared" si="116"/>
        <v>0</v>
      </c>
      <c r="U201" s="254" t="s">
        <v>966</v>
      </c>
      <c r="V201" s="255">
        <f t="shared" si="117"/>
        <v>1</v>
      </c>
      <c r="W201" s="156"/>
      <c r="X201" s="156"/>
      <c r="Y201" s="333"/>
      <c r="Z201" s="155"/>
      <c r="AA201" s="358">
        <f t="shared" si="119"/>
        <v>1</v>
      </c>
    </row>
    <row r="202" spans="1:27" ht="79.2" x14ac:dyDescent="0.3">
      <c r="A202" s="615"/>
      <c r="B202" s="618"/>
      <c r="C202" s="214" t="s">
        <v>703</v>
      </c>
      <c r="D202" s="213" t="s">
        <v>704</v>
      </c>
      <c r="E202" s="215" t="s">
        <v>823</v>
      </c>
      <c r="F202" s="214" t="s">
        <v>824</v>
      </c>
      <c r="G202" s="248">
        <v>1</v>
      </c>
      <c r="H202" s="249">
        <v>1</v>
      </c>
      <c r="I202" s="250">
        <v>1</v>
      </c>
      <c r="J202" s="251">
        <f t="shared" si="123"/>
        <v>1</v>
      </c>
      <c r="K202" s="252" t="s">
        <v>837</v>
      </c>
      <c r="L202" s="253">
        <v>1</v>
      </c>
      <c r="M202" s="249">
        <v>0</v>
      </c>
      <c r="N202" s="249">
        <v>0</v>
      </c>
      <c r="O202" s="251">
        <f t="shared" si="121"/>
        <v>0</v>
      </c>
      <c r="P202" s="254" t="s">
        <v>966</v>
      </c>
      <c r="Q202" s="255">
        <f t="shared" si="115"/>
        <v>1</v>
      </c>
      <c r="R202" s="387">
        <v>0</v>
      </c>
      <c r="S202" s="387">
        <v>0</v>
      </c>
      <c r="T202" s="251">
        <f t="shared" si="116"/>
        <v>0</v>
      </c>
      <c r="U202" s="254" t="s">
        <v>966</v>
      </c>
      <c r="V202" s="255">
        <f t="shared" si="117"/>
        <v>1</v>
      </c>
      <c r="W202" s="156"/>
      <c r="X202" s="156"/>
      <c r="Y202" s="333">
        <f t="shared" si="122"/>
        <v>0</v>
      </c>
      <c r="Z202" s="155"/>
      <c r="AA202" s="358">
        <f t="shared" si="119"/>
        <v>1</v>
      </c>
    </row>
    <row r="203" spans="1:27" ht="151.80000000000001" x14ac:dyDescent="0.3">
      <c r="A203" s="615"/>
      <c r="B203" s="619" t="s">
        <v>705</v>
      </c>
      <c r="C203" s="216" t="s">
        <v>706</v>
      </c>
      <c r="D203" s="217" t="s">
        <v>707</v>
      </c>
      <c r="E203" s="218" t="s">
        <v>708</v>
      </c>
      <c r="F203" s="219" t="s">
        <v>832</v>
      </c>
      <c r="G203" s="256">
        <v>39</v>
      </c>
      <c r="H203" s="257">
        <v>39</v>
      </c>
      <c r="I203" s="257">
        <v>39</v>
      </c>
      <c r="J203" s="143">
        <v>1</v>
      </c>
      <c r="K203" s="258" t="s">
        <v>845</v>
      </c>
      <c r="L203" s="259">
        <f t="shared" si="120"/>
        <v>1</v>
      </c>
      <c r="M203" s="257">
        <v>39</v>
      </c>
      <c r="N203" s="257">
        <v>39</v>
      </c>
      <c r="O203" s="143">
        <v>1</v>
      </c>
      <c r="P203" s="260" t="s">
        <v>967</v>
      </c>
      <c r="Q203" s="261">
        <v>1</v>
      </c>
      <c r="R203" s="388">
        <v>39</v>
      </c>
      <c r="S203" s="388">
        <v>39</v>
      </c>
      <c r="T203" s="143">
        <f t="shared" si="116"/>
        <v>1</v>
      </c>
      <c r="U203" s="260" t="s">
        <v>1090</v>
      </c>
      <c r="V203" s="261">
        <v>1</v>
      </c>
      <c r="W203" s="156"/>
      <c r="X203" s="156"/>
      <c r="Y203" s="333"/>
      <c r="Z203" s="155"/>
      <c r="AA203" s="358">
        <f t="shared" si="119"/>
        <v>3</v>
      </c>
    </row>
    <row r="204" spans="1:27" ht="151.80000000000001" x14ac:dyDescent="0.3">
      <c r="A204" s="615"/>
      <c r="B204" s="620"/>
      <c r="C204" s="219" t="s">
        <v>709</v>
      </c>
      <c r="D204" s="217" t="s">
        <v>710</v>
      </c>
      <c r="E204" s="218" t="s">
        <v>708</v>
      </c>
      <c r="F204" s="219" t="s">
        <v>714</v>
      </c>
      <c r="G204" s="256" t="s">
        <v>838</v>
      </c>
      <c r="H204" s="257">
        <v>449</v>
      </c>
      <c r="I204" s="257">
        <v>449</v>
      </c>
      <c r="J204" s="143">
        <v>1</v>
      </c>
      <c r="K204" s="258" t="s">
        <v>836</v>
      </c>
      <c r="L204" s="259">
        <f t="shared" si="120"/>
        <v>0</v>
      </c>
      <c r="M204" s="257">
        <v>292</v>
      </c>
      <c r="N204" s="257">
        <v>292</v>
      </c>
      <c r="O204" s="143">
        <f t="shared" si="121"/>
        <v>1</v>
      </c>
      <c r="P204" s="260" t="s">
        <v>968</v>
      </c>
      <c r="Q204" s="261">
        <v>1</v>
      </c>
      <c r="R204" s="387">
        <v>170</v>
      </c>
      <c r="S204" s="387">
        <v>170</v>
      </c>
      <c r="T204" s="251">
        <f t="shared" si="116"/>
        <v>1</v>
      </c>
      <c r="U204" s="254" t="s">
        <v>1091</v>
      </c>
      <c r="V204" s="255">
        <f t="shared" si="117"/>
        <v>0</v>
      </c>
      <c r="W204" s="156"/>
      <c r="X204" s="156"/>
      <c r="Y204" s="333">
        <f t="shared" si="122"/>
        <v>0</v>
      </c>
      <c r="Z204" s="155"/>
      <c r="AA204" s="358">
        <f t="shared" si="119"/>
        <v>0</v>
      </c>
    </row>
    <row r="205" spans="1:27" ht="303.60000000000002" x14ac:dyDescent="0.3">
      <c r="A205" s="615"/>
      <c r="B205" s="621"/>
      <c r="C205" s="219" t="s">
        <v>711</v>
      </c>
      <c r="D205" s="217" t="s">
        <v>712</v>
      </c>
      <c r="E205" s="218" t="s">
        <v>713</v>
      </c>
      <c r="F205" s="219" t="s">
        <v>715</v>
      </c>
      <c r="G205" s="256">
        <v>40</v>
      </c>
      <c r="H205" s="257">
        <v>40</v>
      </c>
      <c r="I205" s="257">
        <v>40</v>
      </c>
      <c r="J205" s="143">
        <v>1</v>
      </c>
      <c r="K205" s="258" t="s">
        <v>842</v>
      </c>
      <c r="L205" s="259">
        <v>1</v>
      </c>
      <c r="M205" s="257">
        <v>40</v>
      </c>
      <c r="N205" s="257">
        <v>40</v>
      </c>
      <c r="O205" s="143">
        <f t="shared" si="121"/>
        <v>1</v>
      </c>
      <c r="P205" s="260" t="s">
        <v>969</v>
      </c>
      <c r="Q205" s="261">
        <v>1</v>
      </c>
      <c r="R205" s="389">
        <v>40</v>
      </c>
      <c r="S205" s="389" t="s">
        <v>1092</v>
      </c>
      <c r="T205" s="390">
        <v>1</v>
      </c>
      <c r="U205" s="180" t="s">
        <v>1093</v>
      </c>
      <c r="V205" s="391">
        <v>1</v>
      </c>
      <c r="W205" s="156"/>
      <c r="X205" s="156"/>
      <c r="Y205" s="333">
        <f t="shared" si="122"/>
        <v>0</v>
      </c>
      <c r="Z205" s="155"/>
      <c r="AA205" s="358">
        <f t="shared" si="119"/>
        <v>3</v>
      </c>
    </row>
    <row r="206" spans="1:27" ht="82.8" customHeight="1" x14ac:dyDescent="0.3">
      <c r="A206" s="615"/>
      <c r="B206" s="622" t="s">
        <v>716</v>
      </c>
      <c r="C206" s="220" t="s">
        <v>717</v>
      </c>
      <c r="D206" s="221" t="s">
        <v>718</v>
      </c>
      <c r="E206" s="221" t="s">
        <v>719</v>
      </c>
      <c r="F206" s="603" t="s">
        <v>825</v>
      </c>
      <c r="G206" s="262" t="s">
        <v>725</v>
      </c>
      <c r="H206" s="263">
        <v>613</v>
      </c>
      <c r="I206" s="263">
        <v>1034</v>
      </c>
      <c r="J206" s="264">
        <f t="shared" si="123"/>
        <v>0.59284332688588004</v>
      </c>
      <c r="K206" s="265" t="s">
        <v>841</v>
      </c>
      <c r="L206" s="266">
        <v>1</v>
      </c>
      <c r="M206" s="263">
        <v>1685</v>
      </c>
      <c r="N206" s="263">
        <v>1686</v>
      </c>
      <c r="O206" s="264">
        <v>0.99940688018979829</v>
      </c>
      <c r="P206" s="265" t="s">
        <v>970</v>
      </c>
      <c r="Q206" s="267">
        <v>1</v>
      </c>
      <c r="R206" s="392">
        <v>866</v>
      </c>
      <c r="S206" s="392">
        <v>866</v>
      </c>
      <c r="T206" s="393">
        <v>1</v>
      </c>
      <c r="U206" s="394" t="s">
        <v>1094</v>
      </c>
      <c r="V206" s="395">
        <v>1</v>
      </c>
      <c r="W206" s="156"/>
      <c r="X206" s="156"/>
      <c r="Y206" s="333">
        <f t="shared" si="122"/>
        <v>0</v>
      </c>
      <c r="Z206" s="155"/>
      <c r="AA206" s="358">
        <f t="shared" si="119"/>
        <v>0.8823201338538762</v>
      </c>
    </row>
    <row r="207" spans="1:27" ht="138" x14ac:dyDescent="0.3">
      <c r="A207" s="615"/>
      <c r="B207" s="623"/>
      <c r="C207" s="220" t="s">
        <v>717</v>
      </c>
      <c r="D207" s="221" t="s">
        <v>718</v>
      </c>
      <c r="E207" s="221" t="s">
        <v>719</v>
      </c>
      <c r="F207" s="604"/>
      <c r="G207" s="262" t="s">
        <v>838</v>
      </c>
      <c r="H207" s="263">
        <v>413</v>
      </c>
      <c r="I207" s="263">
        <v>431</v>
      </c>
      <c r="J207" s="264">
        <f t="shared" si="123"/>
        <v>0.95823665893271459</v>
      </c>
      <c r="K207" s="268" t="s">
        <v>840</v>
      </c>
      <c r="L207" s="266">
        <v>1</v>
      </c>
      <c r="M207" s="263">
        <v>211</v>
      </c>
      <c r="N207" s="263">
        <v>211</v>
      </c>
      <c r="O207" s="264">
        <v>1</v>
      </c>
      <c r="P207" s="265" t="s">
        <v>971</v>
      </c>
      <c r="Q207" s="267">
        <v>1</v>
      </c>
      <c r="R207" s="392">
        <v>744</v>
      </c>
      <c r="S207" s="392">
        <v>744</v>
      </c>
      <c r="T207" s="393">
        <v>1</v>
      </c>
      <c r="U207" s="394" t="s">
        <v>971</v>
      </c>
      <c r="V207" s="395">
        <v>1</v>
      </c>
      <c r="W207" s="156"/>
      <c r="X207" s="156"/>
      <c r="Y207" s="333">
        <f t="shared" si="122"/>
        <v>0</v>
      </c>
      <c r="Z207" s="155"/>
      <c r="AA207" s="358">
        <f t="shared" si="119"/>
        <v>0</v>
      </c>
    </row>
    <row r="208" spans="1:27" ht="248.4" x14ac:dyDescent="0.3">
      <c r="A208" s="615"/>
      <c r="B208" s="624"/>
      <c r="C208" s="220" t="s">
        <v>717</v>
      </c>
      <c r="D208" s="221" t="s">
        <v>718</v>
      </c>
      <c r="E208" s="221" t="s">
        <v>719</v>
      </c>
      <c r="F208" s="605"/>
      <c r="G208" s="262" t="s">
        <v>839</v>
      </c>
      <c r="H208" s="263">
        <v>598</v>
      </c>
      <c r="I208" s="263">
        <v>1344</v>
      </c>
      <c r="J208" s="264">
        <f t="shared" si="123"/>
        <v>0.44494047619047616</v>
      </c>
      <c r="K208" s="268" t="s">
        <v>831</v>
      </c>
      <c r="L208" s="266">
        <v>1</v>
      </c>
      <c r="M208" s="263">
        <v>3162</v>
      </c>
      <c r="N208" s="263">
        <v>3162</v>
      </c>
      <c r="O208" s="264">
        <v>1</v>
      </c>
      <c r="P208" s="265" t="s">
        <v>831</v>
      </c>
      <c r="Q208" s="269">
        <v>1</v>
      </c>
      <c r="R208" s="392">
        <v>4503</v>
      </c>
      <c r="S208" s="392">
        <v>4503</v>
      </c>
      <c r="T208" s="396">
        <v>1</v>
      </c>
      <c r="U208" s="394" t="s">
        <v>831</v>
      </c>
      <c r="V208" s="395">
        <v>1</v>
      </c>
      <c r="W208" s="156"/>
      <c r="X208" s="156"/>
      <c r="Y208" s="333">
        <f t="shared" si="122"/>
        <v>0</v>
      </c>
      <c r="Z208" s="155"/>
      <c r="AA208" s="358">
        <f t="shared" si="119"/>
        <v>0</v>
      </c>
    </row>
    <row r="209" spans="1:27" ht="57.6" x14ac:dyDescent="0.3">
      <c r="A209" s="615"/>
      <c r="B209" s="397" t="s">
        <v>734</v>
      </c>
      <c r="C209" s="398" t="s">
        <v>735</v>
      </c>
      <c r="D209" s="399" t="s">
        <v>1095</v>
      </c>
      <c r="E209" s="400" t="s">
        <v>720</v>
      </c>
      <c r="F209" s="400" t="s">
        <v>1096</v>
      </c>
      <c r="G209" s="401">
        <v>2</v>
      </c>
      <c r="H209" s="402">
        <v>0</v>
      </c>
      <c r="I209" s="403">
        <v>0</v>
      </c>
      <c r="J209" s="143">
        <f t="shared" si="123"/>
        <v>0</v>
      </c>
      <c r="K209" s="404"/>
      <c r="L209" s="405">
        <v>0.25</v>
      </c>
      <c r="M209" s="343"/>
      <c r="N209" s="343"/>
      <c r="O209" s="168"/>
      <c r="P209" s="343"/>
      <c r="Q209" s="168">
        <v>0.75</v>
      </c>
      <c r="R209" s="406"/>
      <c r="S209" s="406"/>
      <c r="T209" s="407">
        <v>0</v>
      </c>
      <c r="U209" s="408" t="s">
        <v>1097</v>
      </c>
      <c r="V209" s="409">
        <f t="shared" si="117"/>
        <v>0</v>
      </c>
      <c r="W209" s="302"/>
      <c r="X209" s="302"/>
      <c r="Y209" s="410">
        <f t="shared" si="122"/>
        <v>0</v>
      </c>
      <c r="Z209" s="170"/>
      <c r="AA209" s="358">
        <f t="shared" si="119"/>
        <v>0</v>
      </c>
    </row>
    <row r="210" spans="1:27" ht="69" x14ac:dyDescent="0.3">
      <c r="A210" s="615"/>
      <c r="B210" s="397" t="s">
        <v>734</v>
      </c>
      <c r="C210" s="400" t="s">
        <v>736</v>
      </c>
      <c r="D210" s="411" t="s">
        <v>737</v>
      </c>
      <c r="E210" s="400" t="s">
        <v>720</v>
      </c>
      <c r="F210" s="400" t="s">
        <v>738</v>
      </c>
      <c r="G210" s="401">
        <v>1</v>
      </c>
      <c r="H210" s="402">
        <v>0</v>
      </c>
      <c r="I210" s="403">
        <v>0</v>
      </c>
      <c r="J210" s="143">
        <v>0</v>
      </c>
      <c r="K210" s="404" t="s">
        <v>851</v>
      </c>
      <c r="L210" s="405">
        <v>0</v>
      </c>
      <c r="M210" s="343"/>
      <c r="N210" s="343"/>
      <c r="O210" s="168">
        <v>0.25</v>
      </c>
      <c r="P210" s="343" t="s">
        <v>1097</v>
      </c>
      <c r="Q210" s="168">
        <v>0.75</v>
      </c>
      <c r="R210" s="406"/>
      <c r="S210" s="406"/>
      <c r="T210" s="407">
        <v>0</v>
      </c>
      <c r="U210" s="406" t="s">
        <v>1098</v>
      </c>
      <c r="V210" s="409">
        <f t="shared" si="117"/>
        <v>0</v>
      </c>
      <c r="W210" s="302"/>
      <c r="X210" s="302"/>
      <c r="Y210" s="410">
        <f t="shared" si="122"/>
        <v>0</v>
      </c>
      <c r="Z210" s="171"/>
      <c r="AA210" s="358">
        <f t="shared" si="119"/>
        <v>0</v>
      </c>
    </row>
    <row r="211" spans="1:27" ht="55.2" x14ac:dyDescent="0.3">
      <c r="A211" s="615"/>
      <c r="B211" s="397" t="s">
        <v>734</v>
      </c>
      <c r="C211" s="400" t="s">
        <v>739</v>
      </c>
      <c r="D211" s="412" t="s">
        <v>1099</v>
      </c>
      <c r="E211" s="400" t="s">
        <v>720</v>
      </c>
      <c r="F211" s="400" t="s">
        <v>1096</v>
      </c>
      <c r="G211" s="401">
        <v>2</v>
      </c>
      <c r="H211" s="402">
        <v>0</v>
      </c>
      <c r="I211" s="403">
        <v>0</v>
      </c>
      <c r="J211" s="143">
        <v>0</v>
      </c>
      <c r="K211" s="404" t="s">
        <v>852</v>
      </c>
      <c r="L211" s="405">
        <v>0</v>
      </c>
      <c r="M211" s="343"/>
      <c r="N211" s="343"/>
      <c r="O211" s="168">
        <v>0.25</v>
      </c>
      <c r="P211" s="343" t="s">
        <v>1100</v>
      </c>
      <c r="Q211" s="168">
        <v>0.75</v>
      </c>
      <c r="R211" s="406"/>
      <c r="S211" s="406"/>
      <c r="T211" s="407">
        <v>0</v>
      </c>
      <c r="U211" s="406" t="s">
        <v>1097</v>
      </c>
      <c r="V211" s="409">
        <f t="shared" si="117"/>
        <v>0</v>
      </c>
      <c r="W211" s="302"/>
      <c r="X211" s="302"/>
      <c r="Y211" s="410">
        <f t="shared" si="122"/>
        <v>0</v>
      </c>
      <c r="Z211" s="169"/>
      <c r="AA211" s="358">
        <f t="shared" si="119"/>
        <v>0</v>
      </c>
    </row>
    <row r="212" spans="1:27" ht="72" x14ac:dyDescent="0.3">
      <c r="A212" s="615"/>
      <c r="B212" s="397" t="s">
        <v>734</v>
      </c>
      <c r="C212" s="413" t="s">
        <v>740</v>
      </c>
      <c r="D212" s="414" t="s">
        <v>1101</v>
      </c>
      <c r="E212" s="400" t="s">
        <v>720</v>
      </c>
      <c r="F212" s="400" t="s">
        <v>741</v>
      </c>
      <c r="G212" s="401">
        <v>2</v>
      </c>
      <c r="H212" s="402">
        <v>0</v>
      </c>
      <c r="I212" s="403">
        <v>0</v>
      </c>
      <c r="J212" s="143">
        <v>0</v>
      </c>
      <c r="K212" s="404" t="s">
        <v>852</v>
      </c>
      <c r="L212" s="405">
        <v>0</v>
      </c>
      <c r="M212" s="343"/>
      <c r="N212" s="343"/>
      <c r="O212" s="168">
        <v>0.25</v>
      </c>
      <c r="P212" s="343" t="s">
        <v>1102</v>
      </c>
      <c r="Q212" s="168">
        <v>0.75</v>
      </c>
      <c r="R212" s="415"/>
      <c r="S212" s="416"/>
      <c r="T212" s="417">
        <v>0</v>
      </c>
      <c r="U212" s="418" t="s">
        <v>1097</v>
      </c>
      <c r="V212" s="409">
        <f t="shared" si="117"/>
        <v>0</v>
      </c>
      <c r="W212" s="166"/>
      <c r="X212" s="158"/>
      <c r="Y212" s="333">
        <f t="shared" si="122"/>
        <v>0</v>
      </c>
      <c r="Z212" s="171"/>
      <c r="AA212" s="358">
        <f t="shared" si="119"/>
        <v>0</v>
      </c>
    </row>
    <row r="213" spans="1:27" ht="82.8" x14ac:dyDescent="0.3">
      <c r="A213" s="615"/>
      <c r="B213" s="397" t="s">
        <v>734</v>
      </c>
      <c r="C213" s="400" t="s">
        <v>742</v>
      </c>
      <c r="D213" s="419" t="s">
        <v>1103</v>
      </c>
      <c r="E213" s="400" t="s">
        <v>720</v>
      </c>
      <c r="F213" s="420" t="s">
        <v>1104</v>
      </c>
      <c r="G213" s="401">
        <v>2</v>
      </c>
      <c r="H213" s="402">
        <v>0</v>
      </c>
      <c r="I213" s="403">
        <v>0</v>
      </c>
      <c r="J213" s="143">
        <v>0</v>
      </c>
      <c r="K213" s="404" t="s">
        <v>852</v>
      </c>
      <c r="L213" s="405">
        <v>0</v>
      </c>
      <c r="M213" s="343"/>
      <c r="N213" s="343"/>
      <c r="O213" s="168"/>
      <c r="P213" s="343" t="s">
        <v>1105</v>
      </c>
      <c r="Q213" s="168">
        <v>0.75</v>
      </c>
      <c r="R213" s="415"/>
      <c r="S213" s="421"/>
      <c r="T213" s="417">
        <v>0</v>
      </c>
      <c r="U213" s="418" t="s">
        <v>1097</v>
      </c>
      <c r="V213" s="422">
        <f t="shared" si="117"/>
        <v>0</v>
      </c>
      <c r="W213" s="167"/>
      <c r="X213" s="281"/>
      <c r="Y213" s="333">
        <v>1.58</v>
      </c>
      <c r="Z213" s="150"/>
      <c r="AA213" s="358">
        <f t="shared" si="119"/>
        <v>0</v>
      </c>
    </row>
    <row r="214" spans="1:27" ht="193.2" x14ac:dyDescent="0.3">
      <c r="A214" s="615"/>
      <c r="B214" s="397" t="s">
        <v>743</v>
      </c>
      <c r="C214" s="423" t="s">
        <v>744</v>
      </c>
      <c r="D214" s="419" t="s">
        <v>1106</v>
      </c>
      <c r="E214" s="400" t="s">
        <v>720</v>
      </c>
      <c r="F214" s="420" t="s">
        <v>1107</v>
      </c>
      <c r="G214" s="401">
        <v>4</v>
      </c>
      <c r="H214" s="402">
        <v>1</v>
      </c>
      <c r="I214" s="403">
        <v>1</v>
      </c>
      <c r="J214" s="143">
        <v>1</v>
      </c>
      <c r="K214" s="404" t="s">
        <v>853</v>
      </c>
      <c r="L214" s="405">
        <v>0.25</v>
      </c>
      <c r="M214" s="343">
        <v>1</v>
      </c>
      <c r="N214" s="343">
        <v>1</v>
      </c>
      <c r="O214" s="168">
        <v>1</v>
      </c>
      <c r="P214" s="343" t="s">
        <v>853</v>
      </c>
      <c r="Q214" s="168">
        <f t="shared" ref="Q214:Q220" si="124">IFERROR(IF(G214="Según demanda",(M214+H214)/(I214+N214),(M214+H214)/G214),0)</f>
        <v>0.5</v>
      </c>
      <c r="R214" s="415">
        <v>1</v>
      </c>
      <c r="S214" s="421">
        <v>1</v>
      </c>
      <c r="T214" s="417">
        <v>1</v>
      </c>
      <c r="U214" s="418" t="s">
        <v>1108</v>
      </c>
      <c r="V214" s="422">
        <f t="shared" si="117"/>
        <v>0.75</v>
      </c>
      <c r="W214" s="155"/>
      <c r="X214" s="281"/>
      <c r="Y214" s="333">
        <v>1</v>
      </c>
      <c r="Z214" s="150"/>
      <c r="AA214" s="358">
        <f t="shared" si="119"/>
        <v>0.75</v>
      </c>
    </row>
    <row r="215" spans="1:27" ht="234.6" x14ac:dyDescent="0.3">
      <c r="A215" s="615"/>
      <c r="B215" s="294" t="s">
        <v>722</v>
      </c>
      <c r="C215" s="400" t="s">
        <v>745</v>
      </c>
      <c r="D215" s="424" t="s">
        <v>1109</v>
      </c>
      <c r="E215" s="400" t="s">
        <v>720</v>
      </c>
      <c r="F215" s="400" t="s">
        <v>721</v>
      </c>
      <c r="G215" s="402">
        <v>4</v>
      </c>
      <c r="H215" s="402">
        <v>1</v>
      </c>
      <c r="I215" s="403">
        <v>1</v>
      </c>
      <c r="J215" s="143">
        <v>1</v>
      </c>
      <c r="K215" s="425" t="s">
        <v>854</v>
      </c>
      <c r="L215" s="405">
        <v>0.25</v>
      </c>
      <c r="M215" s="343">
        <v>4</v>
      </c>
      <c r="N215" s="175">
        <v>1</v>
      </c>
      <c r="O215" s="176">
        <v>1</v>
      </c>
      <c r="P215" s="346">
        <v>1</v>
      </c>
      <c r="Q215" s="172" t="s">
        <v>854</v>
      </c>
      <c r="R215" s="415">
        <v>1</v>
      </c>
      <c r="S215" s="421">
        <v>1</v>
      </c>
      <c r="T215" s="417">
        <v>1</v>
      </c>
      <c r="U215" s="418" t="s">
        <v>1110</v>
      </c>
      <c r="V215" s="422">
        <f t="shared" si="117"/>
        <v>1.5</v>
      </c>
      <c r="W215" s="155"/>
      <c r="X215" s="281"/>
      <c r="Y215" s="333">
        <v>1.2950819672131149</v>
      </c>
      <c r="Z215" s="162"/>
      <c r="AA215" s="358">
        <f t="shared" si="119"/>
        <v>1.5</v>
      </c>
    </row>
    <row r="216" spans="1:27" ht="248.4" x14ac:dyDescent="0.3">
      <c r="A216" s="615"/>
      <c r="B216" s="294" t="s">
        <v>722</v>
      </c>
      <c r="C216" s="400" t="s">
        <v>745</v>
      </c>
      <c r="D216" s="424" t="s">
        <v>1111</v>
      </c>
      <c r="E216" s="400" t="s">
        <v>720</v>
      </c>
      <c r="F216" s="400" t="s">
        <v>1112</v>
      </c>
      <c r="G216" s="402">
        <v>3</v>
      </c>
      <c r="H216" s="402">
        <v>1</v>
      </c>
      <c r="I216" s="403">
        <v>1</v>
      </c>
      <c r="J216" s="143">
        <v>1</v>
      </c>
      <c r="K216" s="425" t="s">
        <v>850</v>
      </c>
      <c r="L216" s="405">
        <v>0.33</v>
      </c>
      <c r="M216" s="343"/>
      <c r="N216" s="175"/>
      <c r="O216" s="176">
        <f t="shared" ref="O216:O220" si="125">IFERROR((M216/N216),0)</f>
        <v>0</v>
      </c>
      <c r="P216" s="346"/>
      <c r="Q216" s="172">
        <f t="shared" si="124"/>
        <v>0.33333333333333331</v>
      </c>
      <c r="R216" s="426">
        <v>1</v>
      </c>
      <c r="S216" s="421">
        <v>1</v>
      </c>
      <c r="T216" s="417">
        <v>1</v>
      </c>
      <c r="U216" s="418" t="s">
        <v>1113</v>
      </c>
      <c r="V216" s="422">
        <f t="shared" si="117"/>
        <v>0.66666666666666663</v>
      </c>
      <c r="W216" s="155"/>
      <c r="X216" s="281"/>
      <c r="Y216" s="333">
        <v>0.76842105263157889</v>
      </c>
      <c r="Z216" s="162"/>
      <c r="AA216" s="358">
        <f t="shared" si="119"/>
        <v>0.66666666666666663</v>
      </c>
    </row>
    <row r="217" spans="1:27" ht="317.39999999999998" x14ac:dyDescent="0.3">
      <c r="A217" s="615"/>
      <c r="B217" s="294" t="s">
        <v>722</v>
      </c>
      <c r="C217" s="400" t="s">
        <v>746</v>
      </c>
      <c r="D217" s="427" t="s">
        <v>1114</v>
      </c>
      <c r="E217" s="400" t="s">
        <v>720</v>
      </c>
      <c r="F217" s="400" t="s">
        <v>1096</v>
      </c>
      <c r="G217" s="402">
        <v>2</v>
      </c>
      <c r="H217" s="402">
        <v>0</v>
      </c>
      <c r="I217" s="403">
        <v>0</v>
      </c>
      <c r="J217" s="143">
        <v>0</v>
      </c>
      <c r="K217" s="425" t="s">
        <v>855</v>
      </c>
      <c r="L217" s="405">
        <v>0</v>
      </c>
      <c r="M217" s="343"/>
      <c r="N217" s="175"/>
      <c r="O217" s="176">
        <f t="shared" si="125"/>
        <v>0</v>
      </c>
      <c r="P217" s="346"/>
      <c r="Q217" s="172">
        <f t="shared" si="124"/>
        <v>0</v>
      </c>
      <c r="R217" s="415">
        <v>1</v>
      </c>
      <c r="S217" s="421">
        <v>1</v>
      </c>
      <c r="T217" s="417">
        <v>1</v>
      </c>
      <c r="U217" s="418" t="s">
        <v>1115</v>
      </c>
      <c r="V217" s="422">
        <f t="shared" si="117"/>
        <v>0.5</v>
      </c>
      <c r="W217" s="167"/>
      <c r="X217" s="281"/>
      <c r="Y217" s="333">
        <v>1.2</v>
      </c>
      <c r="Z217" s="162"/>
      <c r="AA217" s="358">
        <f t="shared" si="119"/>
        <v>0.5</v>
      </c>
    </row>
    <row r="218" spans="1:27" ht="138" x14ac:dyDescent="0.3">
      <c r="A218" s="615"/>
      <c r="B218" s="294" t="s">
        <v>747</v>
      </c>
      <c r="C218" s="400" t="s">
        <v>746</v>
      </c>
      <c r="D218" s="428" t="s">
        <v>1116</v>
      </c>
      <c r="E218" s="400" t="s">
        <v>720</v>
      </c>
      <c r="F218" s="400" t="s">
        <v>724</v>
      </c>
      <c r="G218" s="402">
        <v>2</v>
      </c>
      <c r="H218" s="402">
        <v>1</v>
      </c>
      <c r="I218" s="403">
        <v>1</v>
      </c>
      <c r="J218" s="143">
        <v>1</v>
      </c>
      <c r="K218" s="425" t="s">
        <v>856</v>
      </c>
      <c r="L218" s="405">
        <v>1</v>
      </c>
      <c r="M218" s="343"/>
      <c r="N218" s="175"/>
      <c r="O218" s="176">
        <f t="shared" si="125"/>
        <v>0</v>
      </c>
      <c r="P218" s="346"/>
      <c r="Q218" s="172">
        <f t="shared" si="124"/>
        <v>0.5</v>
      </c>
      <c r="R218" s="415">
        <v>1</v>
      </c>
      <c r="S218" s="421">
        <v>1</v>
      </c>
      <c r="T218" s="417">
        <v>1</v>
      </c>
      <c r="U218" s="418" t="s">
        <v>1117</v>
      </c>
      <c r="V218" s="422">
        <f t="shared" si="117"/>
        <v>1</v>
      </c>
      <c r="W218" s="155"/>
      <c r="X218" s="281"/>
      <c r="Y218" s="333">
        <v>2.0499999999999998</v>
      </c>
      <c r="Z218" s="302"/>
      <c r="AA218" s="358">
        <f t="shared" si="119"/>
        <v>1</v>
      </c>
    </row>
    <row r="219" spans="1:27" ht="124.2" x14ac:dyDescent="0.3">
      <c r="A219" s="615"/>
      <c r="B219" s="294" t="s">
        <v>723</v>
      </c>
      <c r="C219" s="610" t="s">
        <v>748</v>
      </c>
      <c r="D219" s="429" t="s">
        <v>1118</v>
      </c>
      <c r="E219" s="400" t="s">
        <v>720</v>
      </c>
      <c r="F219" s="400" t="s">
        <v>724</v>
      </c>
      <c r="G219" s="402">
        <v>1</v>
      </c>
      <c r="H219" s="402">
        <v>1</v>
      </c>
      <c r="I219" s="403">
        <v>1</v>
      </c>
      <c r="J219" s="143">
        <v>1</v>
      </c>
      <c r="K219" s="425" t="s">
        <v>857</v>
      </c>
      <c r="L219" s="405">
        <v>1</v>
      </c>
      <c r="M219" s="343"/>
      <c r="N219" s="181"/>
      <c r="O219" s="176">
        <f t="shared" si="125"/>
        <v>0</v>
      </c>
      <c r="P219" s="346"/>
      <c r="Q219" s="172">
        <f t="shared" si="124"/>
        <v>1</v>
      </c>
      <c r="R219" s="415"/>
      <c r="S219" s="421"/>
      <c r="T219" s="417">
        <v>0</v>
      </c>
      <c r="U219" s="418" t="s">
        <v>1119</v>
      </c>
      <c r="V219" s="422">
        <v>1</v>
      </c>
      <c r="W219" s="155"/>
      <c r="X219" s="182"/>
      <c r="Y219" s="333">
        <v>3.3</v>
      </c>
      <c r="Z219" s="302"/>
      <c r="AA219" s="326">
        <v>0.88</v>
      </c>
    </row>
    <row r="220" spans="1:27" ht="110.4" x14ac:dyDescent="0.3">
      <c r="A220" s="615"/>
      <c r="B220" s="294" t="s">
        <v>723</v>
      </c>
      <c r="C220" s="611"/>
      <c r="D220" s="430" t="s">
        <v>1120</v>
      </c>
      <c r="E220" s="400" t="s">
        <v>720</v>
      </c>
      <c r="F220" s="400" t="s">
        <v>724</v>
      </c>
      <c r="G220" s="402">
        <v>1</v>
      </c>
      <c r="H220" s="402">
        <v>1</v>
      </c>
      <c r="I220" s="403">
        <v>1</v>
      </c>
      <c r="J220" s="143">
        <v>1</v>
      </c>
      <c r="K220" s="425" t="s">
        <v>858</v>
      </c>
      <c r="L220" s="405">
        <v>0</v>
      </c>
      <c r="M220" s="343"/>
      <c r="N220" s="175"/>
      <c r="O220" s="176">
        <f t="shared" si="125"/>
        <v>0</v>
      </c>
      <c r="P220" s="346"/>
      <c r="Q220" s="172">
        <f t="shared" si="124"/>
        <v>1</v>
      </c>
      <c r="R220" s="415"/>
      <c r="S220" s="421"/>
      <c r="T220" s="417">
        <v>0</v>
      </c>
      <c r="U220" s="418" t="s">
        <v>1097</v>
      </c>
      <c r="V220" s="422">
        <v>0.5</v>
      </c>
      <c r="W220" s="155"/>
      <c r="X220" s="281"/>
      <c r="Y220" s="333">
        <v>3.3</v>
      </c>
      <c r="Z220" s="302"/>
      <c r="AA220" s="326">
        <v>0.7</v>
      </c>
    </row>
  </sheetData>
  <protectedRanges>
    <protectedRange sqref="X213:X214" name="Rango2_4_2_2"/>
    <protectedRange sqref="N215:N220" name="Rango2_2"/>
    <protectedRange sqref="X215:X220" name="Rango2_4_2_1"/>
    <protectedRange sqref="X195" name="Rango1_6_1_1_1_1_1"/>
    <protectedRange sqref="D199:D200" name="Rango1_1_1_1_1_1_1"/>
    <protectedRange sqref="D201" name="Rango1_1_1_1_1_1_2_1"/>
    <protectedRange sqref="C209" name="Rango1_5_1"/>
    <protectedRange sqref="C211" name="Rango1_1_1_2_1"/>
    <protectedRange sqref="C212" name="Rango1_1_2_2"/>
    <protectedRange sqref="D212" name="Rango1_1_3_1_1"/>
    <protectedRange sqref="C213" name="Rango1_6_1_1"/>
    <protectedRange sqref="D213" name="Rango1_9_2"/>
    <protectedRange sqref="C214" name="Rango1_6_2_1"/>
    <protectedRange sqref="D214" name="Rango1_9_1_1"/>
    <protectedRange sqref="C215:C217 C220" name="Rango1_2_1_2_1"/>
    <protectedRange sqref="D216" name="Rango1_1_1_1_1_1_1_1"/>
    <protectedRange sqref="D217:D220" name="Rango1_1_1_5_1_2_1_1_1"/>
    <protectedRange sqref="F215:F220" name="Rango1_6_3_1"/>
    <protectedRange sqref="E215:E220" name="Rango1_1_1_1_1"/>
    <protectedRange sqref="X147" name="Rango1_6_1_1_1_1_3"/>
    <protectedRange sqref="C161" name="Rango1_5_1_2_1"/>
    <protectedRange sqref="C163" name="Rango1_1_1_2_1_2_1"/>
    <protectedRange sqref="C164" name="Rango1_1_2_2_2_1"/>
    <protectedRange sqref="D164" name="Rango1_1_3_1_1_2_1"/>
    <protectedRange sqref="C165" name="Rango1_6_1_1_2_1"/>
    <protectedRange sqref="D165" name="Rango1_9_2_2_1"/>
    <protectedRange sqref="C166" name="Rango1_6_2_1_2_1"/>
    <protectedRange sqref="D166" name="Rango1_9_1_1_2_1"/>
    <protectedRange sqref="C167:C169 C172" name="Rango1_2_1_2_1_2_1"/>
    <protectedRange sqref="D168" name="Rango1_1_1_1_1_1_1_1_2_1"/>
    <protectedRange sqref="D169:D172" name="Rango1_1_1_5_1_2_1_1_1_2_1"/>
    <protectedRange sqref="F167:F172" name="Rango1_6_3_1_2_1"/>
    <protectedRange sqref="E167:E172" name="Rango1_1_1_1_1_3_1"/>
    <protectedRange sqref="C146:C148 C151:C158" name="Rango1_2_1_2_2"/>
    <protectedRange sqref="D146:D158" name="Rango1_3"/>
    <protectedRange sqref="E146:E158" name="Rango1_1_2_1"/>
  </protectedRanges>
  <mergeCells count="398">
    <mergeCell ref="AA98:AA99"/>
    <mergeCell ref="A52:A54"/>
    <mergeCell ref="X96:X97"/>
    <mergeCell ref="Y96:Y97"/>
    <mergeCell ref="Z96:Z97"/>
    <mergeCell ref="AA96:AA97"/>
    <mergeCell ref="D98:D99"/>
    <mergeCell ref="H98:H99"/>
    <mergeCell ref="I98:I99"/>
    <mergeCell ref="J98:J99"/>
    <mergeCell ref="K98:K99"/>
    <mergeCell ref="L98:L99"/>
    <mergeCell ref="M98:M99"/>
    <mergeCell ref="N98:N99"/>
    <mergeCell ref="O98:O99"/>
    <mergeCell ref="P98:P99"/>
    <mergeCell ref="Q98:Q99"/>
    <mergeCell ref="R98:R99"/>
    <mergeCell ref="S98:S99"/>
    <mergeCell ref="T98:T99"/>
    <mergeCell ref="U98:U99"/>
    <mergeCell ref="V98:V99"/>
    <mergeCell ref="W98:W99"/>
    <mergeCell ref="X98:X99"/>
    <mergeCell ref="Y98:Y99"/>
    <mergeCell ref="Z98:Z99"/>
    <mergeCell ref="W91:W92"/>
    <mergeCell ref="X91:X92"/>
    <mergeCell ref="Y91:Y92"/>
    <mergeCell ref="Z91:Z92"/>
    <mergeCell ref="AA91:AA92"/>
    <mergeCell ref="D96:D97"/>
    <mergeCell ref="F96:F99"/>
    <mergeCell ref="G96:G99"/>
    <mergeCell ref="H96:H97"/>
    <mergeCell ref="I96:I97"/>
    <mergeCell ref="J96:J97"/>
    <mergeCell ref="K96:K97"/>
    <mergeCell ref="L96:L97"/>
    <mergeCell ref="M96:M97"/>
    <mergeCell ref="N96:N97"/>
    <mergeCell ref="O96:O97"/>
    <mergeCell ref="P96:P97"/>
    <mergeCell ref="Q96:Q97"/>
    <mergeCell ref="R96:R97"/>
    <mergeCell ref="S96:S97"/>
    <mergeCell ref="T96:T97"/>
    <mergeCell ref="U96:U97"/>
    <mergeCell ref="V96:V97"/>
    <mergeCell ref="W96:W97"/>
    <mergeCell ref="M91:M92"/>
    <mergeCell ref="N91:N92"/>
    <mergeCell ref="O91:O92"/>
    <mergeCell ref="P91:P92"/>
    <mergeCell ref="Q91:Q92"/>
    <mergeCell ref="R91:R92"/>
    <mergeCell ref="S91:S92"/>
    <mergeCell ref="T91:T92"/>
    <mergeCell ref="U91:U92"/>
    <mergeCell ref="M84:M87"/>
    <mergeCell ref="N84:N87"/>
    <mergeCell ref="O84:O87"/>
    <mergeCell ref="P84:P87"/>
    <mergeCell ref="Q84:Q87"/>
    <mergeCell ref="AA84:AA87"/>
    <mergeCell ref="D86:D87"/>
    <mergeCell ref="E86:E90"/>
    <mergeCell ref="F88:F90"/>
    <mergeCell ref="M88:M90"/>
    <mergeCell ref="N88:N90"/>
    <mergeCell ref="O88:O90"/>
    <mergeCell ref="P88:P90"/>
    <mergeCell ref="Q88:Q90"/>
    <mergeCell ref="R88:R90"/>
    <mergeCell ref="S88:S90"/>
    <mergeCell ref="T88:T90"/>
    <mergeCell ref="U88:U90"/>
    <mergeCell ref="V88:V90"/>
    <mergeCell ref="W88:W90"/>
    <mergeCell ref="X88:X90"/>
    <mergeCell ref="Y88:Y90"/>
    <mergeCell ref="Z88:Z90"/>
    <mergeCell ref="AA88:AA90"/>
    <mergeCell ref="AA76:AA77"/>
    <mergeCell ref="D79:D80"/>
    <mergeCell ref="E79:E82"/>
    <mergeCell ref="F79:F82"/>
    <mergeCell ref="M79:M82"/>
    <mergeCell ref="N79:N82"/>
    <mergeCell ref="O79:O82"/>
    <mergeCell ref="P79:P82"/>
    <mergeCell ref="Q79:Q82"/>
    <mergeCell ref="R79:R82"/>
    <mergeCell ref="S79:S82"/>
    <mergeCell ref="T79:T82"/>
    <mergeCell ref="U79:U82"/>
    <mergeCell ref="V79:V82"/>
    <mergeCell ref="AA79:AA82"/>
    <mergeCell ref="D81:D82"/>
    <mergeCell ref="M76:M77"/>
    <mergeCell ref="N76:N77"/>
    <mergeCell ref="O76:O77"/>
    <mergeCell ref="S76:S77"/>
    <mergeCell ref="T76:T77"/>
    <mergeCell ref="U76:U77"/>
    <mergeCell ref="L64:L65"/>
    <mergeCell ref="M64:M65"/>
    <mergeCell ref="N64:N65"/>
    <mergeCell ref="O64:O65"/>
    <mergeCell ref="P64:P65"/>
    <mergeCell ref="Q64:Q65"/>
    <mergeCell ref="R64:R65"/>
    <mergeCell ref="S64:S65"/>
    <mergeCell ref="T64:T65"/>
    <mergeCell ref="G61:G62"/>
    <mergeCell ref="H61:H62"/>
    <mergeCell ref="R61:R62"/>
    <mergeCell ref="S61:S62"/>
    <mergeCell ref="T61:T62"/>
    <mergeCell ref="C62:C63"/>
    <mergeCell ref="M61:M62"/>
    <mergeCell ref="C64:C66"/>
    <mergeCell ref="D64:D65"/>
    <mergeCell ref="E64:E65"/>
    <mergeCell ref="F64:F65"/>
    <mergeCell ref="G64:G65"/>
    <mergeCell ref="H64:H65"/>
    <mergeCell ref="I64:I65"/>
    <mergeCell ref="J64:J65"/>
    <mergeCell ref="K64:K65"/>
    <mergeCell ref="E66:E68"/>
    <mergeCell ref="C67:C69"/>
    <mergeCell ref="E69:E71"/>
    <mergeCell ref="C70:C72"/>
    <mergeCell ref="E72:E77"/>
    <mergeCell ref="D76:D77"/>
    <mergeCell ref="F76:F77"/>
    <mergeCell ref="K76:K77"/>
    <mergeCell ref="A55:A99"/>
    <mergeCell ref="C55:C57"/>
    <mergeCell ref="D57:D58"/>
    <mergeCell ref="E57:E58"/>
    <mergeCell ref="F57:F58"/>
    <mergeCell ref="M57:M58"/>
    <mergeCell ref="N57:N58"/>
    <mergeCell ref="O57:O58"/>
    <mergeCell ref="P57:P58"/>
    <mergeCell ref="B91:B99"/>
    <mergeCell ref="C91:C99"/>
    <mergeCell ref="D91:D92"/>
    <mergeCell ref="E91:E99"/>
    <mergeCell ref="I61:I62"/>
    <mergeCell ref="L76:L77"/>
    <mergeCell ref="G76:G77"/>
    <mergeCell ref="K88:K90"/>
    <mergeCell ref="L88:L90"/>
    <mergeCell ref="K84:K87"/>
    <mergeCell ref="L79:L82"/>
    <mergeCell ref="L84:L87"/>
    <mergeCell ref="J76:J77"/>
    <mergeCell ref="H76:H77"/>
    <mergeCell ref="I76:I77"/>
    <mergeCell ref="A100:A113"/>
    <mergeCell ref="A133:A145"/>
    <mergeCell ref="B111:B113"/>
    <mergeCell ref="C105:C110"/>
    <mergeCell ref="D102:D103"/>
    <mergeCell ref="Q57:Q58"/>
    <mergeCell ref="C58:C59"/>
    <mergeCell ref="D59:D60"/>
    <mergeCell ref="E59:E60"/>
    <mergeCell ref="F59:F60"/>
    <mergeCell ref="J59:J60"/>
    <mergeCell ref="K59:K60"/>
    <mergeCell ref="L59:L60"/>
    <mergeCell ref="M59:M60"/>
    <mergeCell ref="N59:N60"/>
    <mergeCell ref="G57:G58"/>
    <mergeCell ref="H57:H58"/>
    <mergeCell ref="I57:I58"/>
    <mergeCell ref="H59:H60"/>
    <mergeCell ref="I59:I60"/>
    <mergeCell ref="J57:J58"/>
    <mergeCell ref="G59:G60"/>
    <mergeCell ref="P59:P60"/>
    <mergeCell ref="Q59:Q60"/>
    <mergeCell ref="C219:C220"/>
    <mergeCell ref="C181:C183"/>
    <mergeCell ref="C184:C185"/>
    <mergeCell ref="A146:A194"/>
    <mergeCell ref="C177:C180"/>
    <mergeCell ref="C168:C175"/>
    <mergeCell ref="C164:C167"/>
    <mergeCell ref="C159:C163"/>
    <mergeCell ref="A195:A220"/>
    <mergeCell ref="B196:B200"/>
    <mergeCell ref="B201:B202"/>
    <mergeCell ref="B203:B205"/>
    <mergeCell ref="B206:B208"/>
    <mergeCell ref="F206:F208"/>
    <mergeCell ref="G100:G101"/>
    <mergeCell ref="H100:H101"/>
    <mergeCell ref="I100:I101"/>
    <mergeCell ref="J100:J101"/>
    <mergeCell ref="G79:G80"/>
    <mergeCell ref="G91:G92"/>
    <mergeCell ref="F91:F92"/>
    <mergeCell ref="F100:F101"/>
    <mergeCell ref="F111:F113"/>
    <mergeCell ref="F84:F87"/>
    <mergeCell ref="H88:H90"/>
    <mergeCell ref="I88:I90"/>
    <mergeCell ref="J88:J90"/>
    <mergeCell ref="G88:G90"/>
    <mergeCell ref="J79:J82"/>
    <mergeCell ref="H79:H82"/>
    <mergeCell ref="G81:G82"/>
    <mergeCell ref="G86:G87"/>
    <mergeCell ref="K79:K82"/>
    <mergeCell ref="H84:H87"/>
    <mergeCell ref="I84:I87"/>
    <mergeCell ref="J84:J87"/>
    <mergeCell ref="J91:J92"/>
    <mergeCell ref="L91:L92"/>
    <mergeCell ref="H91:H92"/>
    <mergeCell ref="I91:I92"/>
    <mergeCell ref="K91:K92"/>
    <mergeCell ref="I79:I82"/>
    <mergeCell ref="U111:U113"/>
    <mergeCell ref="Z111:Z113"/>
    <mergeCell ref="K105:K110"/>
    <mergeCell ref="P105:P110"/>
    <mergeCell ref="U105:U110"/>
    <mergeCell ref="V100:V101"/>
    <mergeCell ref="W100:W101"/>
    <mergeCell ref="X100:X101"/>
    <mergeCell ref="Y100:Y101"/>
    <mergeCell ref="R100:R101"/>
    <mergeCell ref="Z100:Z101"/>
    <mergeCell ref="P111:P113"/>
    <mergeCell ref="K100:K101"/>
    <mergeCell ref="L100:L101"/>
    <mergeCell ref="K111:K113"/>
    <mergeCell ref="AA100:AA101"/>
    <mergeCell ref="Z105:Z110"/>
    <mergeCell ref="S100:S101"/>
    <mergeCell ref="T100:T101"/>
    <mergeCell ref="M100:M101"/>
    <mergeCell ref="N100:N101"/>
    <mergeCell ref="O100:O101"/>
    <mergeCell ref="P100:P101"/>
    <mergeCell ref="Q100:Q101"/>
    <mergeCell ref="U100:U101"/>
    <mergeCell ref="N61:N62"/>
    <mergeCell ref="O61:O62"/>
    <mergeCell ref="Q61:Q62"/>
    <mergeCell ref="B7:B9"/>
    <mergeCell ref="E7:E9"/>
    <mergeCell ref="H7:L7"/>
    <mergeCell ref="K8:K9"/>
    <mergeCell ref="P8:P9"/>
    <mergeCell ref="Q8:Q9"/>
    <mergeCell ref="E28:E29"/>
    <mergeCell ref="C20:C21"/>
    <mergeCell ref="C27:C36"/>
    <mergeCell ref="C37:C44"/>
    <mergeCell ref="C22:C23"/>
    <mergeCell ref="K57:K58"/>
    <mergeCell ref="L57:L58"/>
    <mergeCell ref="J61:J62"/>
    <mergeCell ref="K61:K62"/>
    <mergeCell ref="L61:L62"/>
    <mergeCell ref="O59:O60"/>
    <mergeCell ref="C60:C61"/>
    <mergeCell ref="D61:D62"/>
    <mergeCell ref="E61:E62"/>
    <mergeCell ref="F61:F62"/>
    <mergeCell ref="R8:T8"/>
    <mergeCell ref="L8:L9"/>
    <mergeCell ref="H8:J8"/>
    <mergeCell ref="C7:C9"/>
    <mergeCell ref="D7:D9"/>
    <mergeCell ref="Z1:AA1"/>
    <mergeCell ref="U8:U9"/>
    <mergeCell ref="V8:V9"/>
    <mergeCell ref="W7:AA7"/>
    <mergeCell ref="Z2:AA3"/>
    <mergeCell ref="Z4:AA4"/>
    <mergeCell ref="Z8:Z9"/>
    <mergeCell ref="AA8:AA9"/>
    <mergeCell ref="R7:V7"/>
    <mergeCell ref="E1:Y1"/>
    <mergeCell ref="F7:G8"/>
    <mergeCell ref="W8:Y8"/>
    <mergeCell ref="M8:O8"/>
    <mergeCell ref="M7:Q7"/>
    <mergeCell ref="Z5:AA6"/>
    <mergeCell ref="E2:Y6"/>
    <mergeCell ref="AA59:AA60"/>
    <mergeCell ref="R57:R58"/>
    <mergeCell ref="S57:S58"/>
    <mergeCell ref="T57:T58"/>
    <mergeCell ref="U57:U58"/>
    <mergeCell ref="V57:V58"/>
    <mergeCell ref="W57:W58"/>
    <mergeCell ref="X57:X58"/>
    <mergeCell ref="Y57:Y58"/>
    <mergeCell ref="Z57:Z58"/>
    <mergeCell ref="AA57:AA58"/>
    <mergeCell ref="R59:R60"/>
    <mergeCell ref="S59:S60"/>
    <mergeCell ref="T59:T60"/>
    <mergeCell ref="U59:U60"/>
    <mergeCell ref="V59:V60"/>
    <mergeCell ref="W59:W60"/>
    <mergeCell ref="X59:X60"/>
    <mergeCell ref="Y59:Y60"/>
    <mergeCell ref="Z59:Z60"/>
    <mergeCell ref="Y61:Y62"/>
    <mergeCell ref="Z61:Z62"/>
    <mergeCell ref="AA61:AA62"/>
    <mergeCell ref="U64:U65"/>
    <mergeCell ref="V64:V65"/>
    <mergeCell ref="W64:W65"/>
    <mergeCell ref="X64:X65"/>
    <mergeCell ref="Y64:Y65"/>
    <mergeCell ref="Z64:Z65"/>
    <mergeCell ref="AA64:AA65"/>
    <mergeCell ref="V91:V92"/>
    <mergeCell ref="W84:W87"/>
    <mergeCell ref="Q76:Q77"/>
    <mergeCell ref="R76:R77"/>
    <mergeCell ref="P61:P62"/>
    <mergeCell ref="U61:U62"/>
    <mergeCell ref="V61:V62"/>
    <mergeCell ref="W61:W62"/>
    <mergeCell ref="X61:X62"/>
    <mergeCell ref="V76:V77"/>
    <mergeCell ref="W76:W77"/>
    <mergeCell ref="X76:X77"/>
    <mergeCell ref="X84:X87"/>
    <mergeCell ref="Y84:Y87"/>
    <mergeCell ref="Z84:Z87"/>
    <mergeCell ref="X79:X82"/>
    <mergeCell ref="Y79:Y82"/>
    <mergeCell ref="Z79:Z82"/>
    <mergeCell ref="W79:W82"/>
    <mergeCell ref="P76:P77"/>
    <mergeCell ref="R84:R87"/>
    <mergeCell ref="S84:S87"/>
    <mergeCell ref="T84:T87"/>
    <mergeCell ref="U84:U87"/>
    <mergeCell ref="V84:V87"/>
    <mergeCell ref="Y76:Y77"/>
    <mergeCell ref="Z76:Z77"/>
    <mergeCell ref="A7:A9"/>
    <mergeCell ref="A1:D5"/>
    <mergeCell ref="A6:D6"/>
    <mergeCell ref="A10:A12"/>
    <mergeCell ref="A13:A15"/>
    <mergeCell ref="A16:A18"/>
    <mergeCell ref="A19:A21"/>
    <mergeCell ref="A45:A51"/>
    <mergeCell ref="A22:A24"/>
    <mergeCell ref="A25:A27"/>
    <mergeCell ref="A28:A30"/>
    <mergeCell ref="A31:A33"/>
    <mergeCell ref="A34:A36"/>
    <mergeCell ref="A37:A39"/>
    <mergeCell ref="A40:A42"/>
    <mergeCell ref="C10:C12"/>
    <mergeCell ref="C13:C15"/>
    <mergeCell ref="D27:D28"/>
    <mergeCell ref="C16:C19"/>
    <mergeCell ref="B45:B51"/>
    <mergeCell ref="C48:C50"/>
    <mergeCell ref="B73:B78"/>
    <mergeCell ref="C73:C78"/>
    <mergeCell ref="B64:B72"/>
    <mergeCell ref="B58:B63"/>
    <mergeCell ref="B55:B57"/>
    <mergeCell ref="B79:B83"/>
    <mergeCell ref="C79:C83"/>
    <mergeCell ref="E84:E85"/>
    <mergeCell ref="D89:D90"/>
    <mergeCell ref="B84:B90"/>
    <mergeCell ref="C84:C90"/>
    <mergeCell ref="B133:B135"/>
    <mergeCell ref="B136:B138"/>
    <mergeCell ref="E111:E113"/>
    <mergeCell ref="C111:C113"/>
    <mergeCell ref="C100:C101"/>
    <mergeCell ref="D100:D101"/>
    <mergeCell ref="E100:E101"/>
    <mergeCell ref="C102:C103"/>
    <mergeCell ref="E102:E103"/>
    <mergeCell ref="B100:B101"/>
    <mergeCell ref="B102:B103"/>
  </mergeCells>
  <phoneticPr fontId="50" type="noConversion"/>
  <dataValidations count="2">
    <dataValidation type="whole" errorStyle="warning" operator="greaterThanOrEqual" allowBlank="1" showInputMessage="1" showErrorMessage="1" errorTitle="Valor erróneo" error="Sólo se permite valores igual o mayores que cero (0)" promptTitle="Información" prompt="Sólo se permite valores enteros" sqref="W10:X32 W33:W40 X33:X36 R165:R167 H102:I126 M102:N132 H159:I160 R168:S168 H152:H158 R152:R158 W146:X146 H128:I132 W196:X1048576 V133:W145 M181:N1048576 W181:X194 M146:M158 I192 W147 M171:N179 L133:L145 H181:I191 W91:X91 W148:X160 Q133:R145 H165:I168 R162:S162 X167:X168 N167:N168 M165:M170 W170 R171:S179 H193:I1048576 U55:U56 W195 R10:S51 W41:X64 H10:I56 I127 R169:R170 W102:X132 M162:N162 W171:X179 M159:N160 S167 W162:X162 H162:I162 R181:S1048576 W165:W168 H171:I179 I63:I64 N63:N64 R52:R64 S52:S63 W66:X88 N59 N57 N61 I66:I76 M83:N84 H88:I88 I78:I79 K55 I59 I57 I61 P55 H83:I84 M88:N88 N78:N79 Z98:AA98 R93:S96 H91:I91 M91:N91 R66:S88 N66:N76 R91:S91 M93:N96 P98:S98 H93:I96 H98:I98 M98:N98 U98:X98 W93:X96 Z55:Z56 R159:S160 M10:N56 R102:S132 H100:I100 W100:X100 R100:S100 M100:N100" xr:uid="{00000000-0002-0000-0000-000000000000}">
      <formula1>0</formula1>
    </dataValidation>
    <dataValidation type="decimal" operator="greaterThanOrEqual" allowBlank="1" showInputMessage="1" showErrorMessage="1" sqref="X195 X147" xr:uid="{00000000-0002-0000-0000-000002000000}">
      <formula1>-1000000000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800100</xdr:colOff>
                <xdr:row>0</xdr:row>
                <xdr:rowOff>0</xdr:rowOff>
              </from>
              <to>
                <xdr:col>2</xdr:col>
                <xdr:colOff>2171700</xdr:colOff>
                <xdr:row>5</xdr:row>
                <xdr:rowOff>76200</xdr:rowOff>
              </to>
            </anchor>
          </objectPr>
        </oleObject>
      </mc:Choice>
      <mc:Fallback>
        <oleObject progId="Word.Picture.8" shapeId="3073"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8"/>
  <sheetViews>
    <sheetView zoomScale="10" zoomScaleNormal="10" workbookViewId="0"/>
  </sheetViews>
  <sheetFormatPr baseColWidth="10" defaultRowHeight="14.4" x14ac:dyDescent="0.3"/>
  <cols>
    <col min="2" max="2" width="22.44140625" customWidth="1"/>
    <col min="3" max="3" width="24" customWidth="1"/>
    <col min="4" max="4" width="23.33203125" customWidth="1"/>
    <col min="5" max="5" width="26" customWidth="1"/>
    <col min="6" max="6" width="31.109375" customWidth="1"/>
    <col min="7" max="7" width="26.33203125" customWidth="1"/>
  </cols>
  <sheetData>
    <row r="1" spans="1:7" ht="17.399999999999999" x14ac:dyDescent="0.3">
      <c r="A1" s="30"/>
      <c r="B1" s="30"/>
      <c r="C1" s="651" t="s">
        <v>93</v>
      </c>
      <c r="D1" s="651"/>
      <c r="E1" s="651"/>
      <c r="F1" s="30"/>
      <c r="G1" s="30"/>
    </row>
    <row r="2" spans="1:7" ht="17.399999999999999" x14ac:dyDescent="0.3">
      <c r="A2" s="30"/>
      <c r="C2" s="651" t="s">
        <v>94</v>
      </c>
      <c r="D2" s="651"/>
      <c r="E2" s="651"/>
      <c r="F2" s="30"/>
      <c r="G2" s="30"/>
    </row>
    <row r="3" spans="1:7" ht="17.399999999999999" x14ac:dyDescent="0.3">
      <c r="A3" s="30"/>
      <c r="B3" s="30"/>
      <c r="C3" s="651" t="s">
        <v>95</v>
      </c>
      <c r="D3" s="651"/>
      <c r="E3" s="651"/>
      <c r="F3" s="30"/>
      <c r="G3" s="30"/>
    </row>
    <row r="4" spans="1:7" x14ac:dyDescent="0.3">
      <c r="A4" s="30"/>
      <c r="B4" s="30"/>
      <c r="C4" s="30"/>
      <c r="D4" s="30"/>
      <c r="E4" s="30"/>
      <c r="F4" s="30"/>
      <c r="G4" s="30"/>
    </row>
    <row r="5" spans="1:7" ht="28.2" x14ac:dyDescent="0.3">
      <c r="A5" s="30"/>
      <c r="B5" s="652" t="s">
        <v>96</v>
      </c>
      <c r="C5" s="652"/>
      <c r="D5" s="652"/>
      <c r="E5" s="652"/>
      <c r="F5" s="652"/>
      <c r="G5" s="652"/>
    </row>
    <row r="6" spans="1:7" ht="22.8" x14ac:dyDescent="0.3">
      <c r="A6" s="30"/>
      <c r="B6" s="653" t="s">
        <v>97</v>
      </c>
      <c r="C6" s="653"/>
      <c r="D6" s="653"/>
      <c r="E6" s="653"/>
      <c r="F6" s="653"/>
      <c r="G6" s="653"/>
    </row>
    <row r="7" spans="1:7" ht="31.2" x14ac:dyDescent="0.3">
      <c r="A7" s="30"/>
      <c r="B7" s="31" t="s">
        <v>98</v>
      </c>
      <c r="C7" s="654" t="s">
        <v>99</v>
      </c>
      <c r="D7" s="655"/>
      <c r="E7" s="31" t="s">
        <v>100</v>
      </c>
      <c r="F7" s="31" t="s">
        <v>101</v>
      </c>
      <c r="G7" s="31" t="s">
        <v>102</v>
      </c>
    </row>
    <row r="8" spans="1:7" ht="120" x14ac:dyDescent="0.3">
      <c r="A8" s="30"/>
      <c r="B8" s="32" t="s">
        <v>103</v>
      </c>
      <c r="C8" s="33">
        <v>1.1000000000000001</v>
      </c>
      <c r="D8" s="34" t="s">
        <v>104</v>
      </c>
      <c r="E8" s="34" t="s">
        <v>105</v>
      </c>
      <c r="F8" s="33" t="s">
        <v>106</v>
      </c>
      <c r="G8" s="33">
        <v>2018</v>
      </c>
    </row>
    <row r="9" spans="1:7" ht="210" x14ac:dyDescent="0.3">
      <c r="A9" s="30"/>
      <c r="B9" s="32"/>
      <c r="C9" s="33">
        <v>1.2</v>
      </c>
      <c r="D9" s="34" t="s">
        <v>107</v>
      </c>
      <c r="E9" s="34" t="s">
        <v>108</v>
      </c>
      <c r="F9" s="33" t="s">
        <v>109</v>
      </c>
      <c r="G9" s="33">
        <v>2018</v>
      </c>
    </row>
    <row r="10" spans="1:7" ht="255" x14ac:dyDescent="0.3">
      <c r="A10" s="30"/>
      <c r="B10" s="32"/>
      <c r="C10" s="33" t="s">
        <v>110</v>
      </c>
      <c r="D10" s="34" t="s">
        <v>111</v>
      </c>
      <c r="E10" s="34" t="s">
        <v>112</v>
      </c>
      <c r="F10" s="33" t="s">
        <v>113</v>
      </c>
      <c r="G10" s="33">
        <v>2018</v>
      </c>
    </row>
    <row r="11" spans="1:7" ht="75" x14ac:dyDescent="0.3">
      <c r="A11" s="30"/>
      <c r="B11" s="32"/>
      <c r="C11" s="33">
        <v>1.3</v>
      </c>
      <c r="D11" s="34" t="s">
        <v>114</v>
      </c>
      <c r="E11" s="34" t="s">
        <v>115</v>
      </c>
      <c r="F11" s="33" t="s">
        <v>116</v>
      </c>
      <c r="G11" s="33">
        <v>2018</v>
      </c>
    </row>
    <row r="12" spans="1:7" ht="150" x14ac:dyDescent="0.3">
      <c r="A12" s="30"/>
      <c r="B12" s="656" t="s">
        <v>117</v>
      </c>
      <c r="C12" s="33" t="s">
        <v>118</v>
      </c>
      <c r="D12" s="34" t="s">
        <v>119</v>
      </c>
      <c r="E12" s="34" t="s">
        <v>120</v>
      </c>
      <c r="F12" s="33" t="s">
        <v>121</v>
      </c>
      <c r="G12" s="33" t="s">
        <v>122</v>
      </c>
    </row>
    <row r="13" spans="1:7" ht="90" x14ac:dyDescent="0.3">
      <c r="A13" s="30"/>
      <c r="B13" s="656"/>
      <c r="C13" s="33" t="s">
        <v>123</v>
      </c>
      <c r="D13" s="34" t="s">
        <v>124</v>
      </c>
      <c r="E13" s="34" t="s">
        <v>125</v>
      </c>
      <c r="F13" s="33" t="s">
        <v>121</v>
      </c>
      <c r="G13" s="33" t="s">
        <v>126</v>
      </c>
    </row>
    <row r="14" spans="1:7" ht="75" x14ac:dyDescent="0.3">
      <c r="A14" s="30"/>
      <c r="B14" s="656"/>
      <c r="C14" s="33" t="s">
        <v>127</v>
      </c>
      <c r="D14" s="34" t="s">
        <v>128</v>
      </c>
      <c r="E14" s="34" t="s">
        <v>129</v>
      </c>
      <c r="F14" s="33" t="s">
        <v>121</v>
      </c>
      <c r="G14" s="33" t="s">
        <v>122</v>
      </c>
    </row>
    <row r="15" spans="1:7" ht="75" x14ac:dyDescent="0.3">
      <c r="A15" s="30"/>
      <c r="B15" s="656"/>
      <c r="C15" s="33" t="s">
        <v>130</v>
      </c>
      <c r="D15" s="34" t="s">
        <v>131</v>
      </c>
      <c r="E15" s="34" t="s">
        <v>132</v>
      </c>
      <c r="F15" s="33" t="s">
        <v>133</v>
      </c>
      <c r="G15" s="33" t="s">
        <v>134</v>
      </c>
    </row>
    <row r="16" spans="1:7" ht="165" x14ac:dyDescent="0.3">
      <c r="A16" s="30"/>
      <c r="B16" s="656"/>
      <c r="C16" s="33" t="s">
        <v>135</v>
      </c>
      <c r="D16" s="34" t="s">
        <v>136</v>
      </c>
      <c r="E16" s="34" t="s">
        <v>137</v>
      </c>
      <c r="F16" s="33" t="s">
        <v>133</v>
      </c>
      <c r="G16" s="33" t="s">
        <v>134</v>
      </c>
    </row>
    <row r="17" spans="1:7" ht="165" x14ac:dyDescent="0.3">
      <c r="A17" s="30"/>
      <c r="B17" s="657" t="s">
        <v>138</v>
      </c>
      <c r="C17" s="33" t="s">
        <v>139</v>
      </c>
      <c r="D17" s="34" t="s">
        <v>140</v>
      </c>
      <c r="E17" s="34" t="s">
        <v>141</v>
      </c>
      <c r="F17" s="33" t="s">
        <v>142</v>
      </c>
      <c r="G17" s="33" t="s">
        <v>134</v>
      </c>
    </row>
    <row r="18" spans="1:7" ht="135" x14ac:dyDescent="0.3">
      <c r="A18" s="30"/>
      <c r="B18" s="657"/>
      <c r="C18" s="33" t="s">
        <v>143</v>
      </c>
      <c r="D18" s="34" t="s">
        <v>144</v>
      </c>
      <c r="E18" s="34" t="s">
        <v>145</v>
      </c>
      <c r="F18" s="33" t="s">
        <v>146</v>
      </c>
      <c r="G18" s="33" t="s">
        <v>122</v>
      </c>
    </row>
    <row r="19" spans="1:7" ht="90" x14ac:dyDescent="0.3">
      <c r="A19" s="30"/>
      <c r="B19" s="657"/>
      <c r="C19" s="33" t="s">
        <v>147</v>
      </c>
      <c r="D19" s="34" t="s">
        <v>148</v>
      </c>
      <c r="E19" s="34" t="s">
        <v>149</v>
      </c>
      <c r="F19" s="33" t="s">
        <v>150</v>
      </c>
      <c r="G19" s="33" t="s">
        <v>134</v>
      </c>
    </row>
    <row r="20" spans="1:7" ht="105" x14ac:dyDescent="0.3">
      <c r="A20" s="30"/>
      <c r="B20" s="657"/>
      <c r="C20" s="33" t="s">
        <v>151</v>
      </c>
      <c r="D20" s="34" t="s">
        <v>152</v>
      </c>
      <c r="E20" s="34" t="s">
        <v>153</v>
      </c>
      <c r="F20" s="33" t="s">
        <v>154</v>
      </c>
      <c r="G20" s="33" t="s">
        <v>126</v>
      </c>
    </row>
    <row r="21" spans="1:7" ht="90" x14ac:dyDescent="0.3">
      <c r="A21" s="30"/>
      <c r="B21" s="657"/>
      <c r="C21" s="33" t="s">
        <v>155</v>
      </c>
      <c r="D21" s="34" t="s">
        <v>156</v>
      </c>
      <c r="E21" s="34" t="s">
        <v>157</v>
      </c>
      <c r="F21" s="33" t="s">
        <v>154</v>
      </c>
      <c r="G21" s="33" t="s">
        <v>126</v>
      </c>
    </row>
    <row r="22" spans="1:7" ht="195" x14ac:dyDescent="0.3">
      <c r="A22" s="30"/>
      <c r="B22" s="657"/>
      <c r="C22" s="33" t="s">
        <v>158</v>
      </c>
      <c r="D22" s="34" t="s">
        <v>159</v>
      </c>
      <c r="E22" s="34" t="s">
        <v>160</v>
      </c>
      <c r="F22" s="33" t="s">
        <v>161</v>
      </c>
      <c r="G22" s="33" t="s">
        <v>162</v>
      </c>
    </row>
    <row r="23" spans="1:7" ht="30" x14ac:dyDescent="0.3">
      <c r="A23" s="30"/>
      <c r="B23" s="657"/>
      <c r="C23" s="33" t="s">
        <v>163</v>
      </c>
      <c r="D23" s="34" t="s">
        <v>164</v>
      </c>
      <c r="E23" s="34" t="s">
        <v>165</v>
      </c>
      <c r="F23" s="33" t="s">
        <v>166</v>
      </c>
      <c r="G23" s="33" t="s">
        <v>122</v>
      </c>
    </row>
    <row r="24" spans="1:7" ht="165" x14ac:dyDescent="0.3">
      <c r="A24" s="30"/>
      <c r="B24" s="657"/>
      <c r="C24" s="33" t="s">
        <v>167</v>
      </c>
      <c r="D24" s="34" t="s">
        <v>168</v>
      </c>
      <c r="E24" s="34" t="s">
        <v>169</v>
      </c>
      <c r="F24" s="33" t="s">
        <v>170</v>
      </c>
      <c r="G24" s="33" t="s">
        <v>162</v>
      </c>
    </row>
    <row r="25" spans="1:7" ht="300" x14ac:dyDescent="0.3">
      <c r="A25" s="30"/>
      <c r="B25" s="657" t="s">
        <v>138</v>
      </c>
      <c r="C25" s="33" t="s">
        <v>171</v>
      </c>
      <c r="D25" s="34" t="s">
        <v>172</v>
      </c>
      <c r="E25" s="34" t="s">
        <v>173</v>
      </c>
      <c r="F25" s="33" t="s">
        <v>174</v>
      </c>
      <c r="G25" s="33" t="s">
        <v>162</v>
      </c>
    </row>
    <row r="26" spans="1:7" ht="90" x14ac:dyDescent="0.3">
      <c r="A26" s="30"/>
      <c r="B26" s="657"/>
      <c r="C26" s="33" t="s">
        <v>175</v>
      </c>
      <c r="D26" s="34" t="s">
        <v>176</v>
      </c>
      <c r="E26" s="34" t="s">
        <v>177</v>
      </c>
      <c r="F26" s="34" t="s">
        <v>178</v>
      </c>
      <c r="G26" s="33" t="s">
        <v>162</v>
      </c>
    </row>
    <row r="27" spans="1:7" ht="120" x14ac:dyDescent="0.3">
      <c r="A27" s="30"/>
      <c r="B27" s="658" t="s">
        <v>179</v>
      </c>
      <c r="C27" s="33" t="s">
        <v>180</v>
      </c>
      <c r="D27" s="34" t="s">
        <v>181</v>
      </c>
      <c r="E27" s="34" t="s">
        <v>182</v>
      </c>
      <c r="F27" s="33" t="s">
        <v>183</v>
      </c>
      <c r="G27" s="33">
        <v>2018</v>
      </c>
    </row>
    <row r="28" spans="1:7" ht="90" x14ac:dyDescent="0.3">
      <c r="A28" s="30"/>
      <c r="B28" s="659"/>
      <c r="C28" s="33" t="s">
        <v>184</v>
      </c>
      <c r="D28" s="34" t="s">
        <v>185</v>
      </c>
      <c r="E28" s="34" t="s">
        <v>186</v>
      </c>
      <c r="F28" s="33" t="s">
        <v>187</v>
      </c>
      <c r="G28" s="33">
        <v>2018</v>
      </c>
    </row>
    <row r="29" spans="1:7" ht="165" x14ac:dyDescent="0.3">
      <c r="A29" s="30"/>
      <c r="B29" s="35" t="s">
        <v>188</v>
      </c>
      <c r="C29" s="33" t="s">
        <v>189</v>
      </c>
      <c r="D29" s="34" t="s">
        <v>190</v>
      </c>
      <c r="E29" s="34" t="s">
        <v>191</v>
      </c>
      <c r="F29" s="33" t="s">
        <v>192</v>
      </c>
      <c r="G29" s="33">
        <v>2018</v>
      </c>
    </row>
    <row r="30" spans="1:7" ht="150" x14ac:dyDescent="0.3">
      <c r="A30" s="30"/>
      <c r="B30" s="36" t="s">
        <v>193</v>
      </c>
      <c r="C30" s="33" t="s">
        <v>194</v>
      </c>
      <c r="D30" s="34" t="s">
        <v>195</v>
      </c>
      <c r="E30" s="34" t="s">
        <v>196</v>
      </c>
      <c r="F30" s="33" t="s">
        <v>197</v>
      </c>
      <c r="G30" s="33">
        <v>2018</v>
      </c>
    </row>
    <row r="34" spans="1:17" x14ac:dyDescent="0.3">
      <c r="A34" s="37"/>
      <c r="B34" s="37"/>
      <c r="C34" s="37"/>
      <c r="D34" s="37"/>
      <c r="E34" s="37"/>
      <c r="F34" s="37"/>
      <c r="G34" s="37"/>
      <c r="H34" s="37"/>
      <c r="I34" s="37"/>
      <c r="J34" s="37"/>
      <c r="K34" s="37"/>
      <c r="L34" s="37"/>
      <c r="M34" s="37"/>
      <c r="N34" s="37"/>
      <c r="O34" s="37"/>
      <c r="P34" s="37"/>
      <c r="Q34" s="37"/>
    </row>
    <row r="35" spans="1:17" ht="15.6" x14ac:dyDescent="0.3">
      <c r="A35" s="660" t="s">
        <v>198</v>
      </c>
      <c r="B35" s="661"/>
      <c r="C35" s="661"/>
      <c r="D35" s="661"/>
      <c r="E35" s="661"/>
      <c r="F35" s="661"/>
      <c r="G35" s="661"/>
      <c r="H35" s="661"/>
      <c r="I35" s="661"/>
      <c r="J35" s="661"/>
      <c r="K35" s="661"/>
      <c r="L35" s="661"/>
      <c r="M35" s="661"/>
      <c r="N35" s="661"/>
      <c r="O35" s="661"/>
      <c r="P35" s="661"/>
      <c r="Q35" s="661"/>
    </row>
    <row r="36" spans="1:17" ht="15.6" x14ac:dyDescent="0.3">
      <c r="A36" s="38"/>
      <c r="B36" s="39"/>
      <c r="C36" s="39"/>
      <c r="D36" s="39"/>
      <c r="E36" s="39"/>
      <c r="F36" s="39"/>
      <c r="G36" s="39"/>
      <c r="H36" s="39"/>
      <c r="I36" s="39"/>
      <c r="J36" s="39"/>
      <c r="K36" s="39"/>
      <c r="L36" s="39"/>
      <c r="M36" s="37"/>
      <c r="N36" s="37"/>
      <c r="O36" s="37"/>
      <c r="P36" s="37"/>
      <c r="Q36" s="37"/>
    </row>
    <row r="37" spans="1:17" ht="15.6" x14ac:dyDescent="0.3">
      <c r="A37" s="40"/>
      <c r="B37" s="647" t="s">
        <v>199</v>
      </c>
      <c r="C37" s="647"/>
      <c r="D37" s="647"/>
      <c r="E37" s="647"/>
      <c r="F37" s="647"/>
      <c r="G37" s="648" t="s">
        <v>200</v>
      </c>
      <c r="H37" s="649"/>
      <c r="I37" s="649"/>
      <c r="J37" s="650"/>
      <c r="K37" s="40"/>
      <c r="L37" s="39"/>
      <c r="M37" s="37"/>
      <c r="N37" s="37"/>
      <c r="O37" s="37"/>
      <c r="P37" s="37"/>
      <c r="Q37" s="37"/>
    </row>
    <row r="38" spans="1:17" ht="25.2" x14ac:dyDescent="0.3">
      <c r="A38" s="41"/>
      <c r="B38" s="42"/>
      <c r="C38" s="42"/>
      <c r="D38" s="42"/>
      <c r="E38" s="42"/>
      <c r="F38" s="42"/>
      <c r="G38" s="42"/>
      <c r="H38" s="42"/>
      <c r="I38" s="43"/>
      <c r="J38" s="43"/>
      <c r="K38" s="42"/>
      <c r="L38" s="42"/>
      <c r="M38" s="37"/>
      <c r="N38" s="37"/>
      <c r="O38" s="37"/>
      <c r="P38" s="37"/>
      <c r="Q38" s="37"/>
    </row>
    <row r="39" spans="1:17" x14ac:dyDescent="0.3">
      <c r="A39" s="40"/>
      <c r="B39" s="647" t="s">
        <v>201</v>
      </c>
      <c r="C39" s="647"/>
      <c r="D39" s="647"/>
      <c r="E39" s="647"/>
      <c r="F39" s="647"/>
      <c r="G39" s="662" t="s">
        <v>202</v>
      </c>
      <c r="H39" s="663"/>
      <c r="I39" s="664"/>
      <c r="J39" s="44"/>
      <c r="K39" s="40"/>
      <c r="L39" s="45" t="s">
        <v>203</v>
      </c>
      <c r="M39" s="46" t="s">
        <v>204</v>
      </c>
      <c r="N39" s="37"/>
      <c r="O39" s="37"/>
      <c r="P39" s="37"/>
      <c r="Q39" s="37"/>
    </row>
    <row r="40" spans="1:17" ht="15.6" x14ac:dyDescent="0.3">
      <c r="A40" s="47"/>
      <c r="B40" s="48"/>
      <c r="C40" s="37"/>
      <c r="D40" s="37"/>
      <c r="E40" s="37"/>
      <c r="F40" s="49"/>
      <c r="G40" s="48"/>
      <c r="H40" s="48"/>
      <c r="I40" s="48"/>
      <c r="J40" s="49"/>
      <c r="K40" s="50"/>
      <c r="L40" s="49"/>
      <c r="M40" s="49"/>
      <c r="N40" s="37"/>
      <c r="O40" s="37"/>
      <c r="P40" s="37"/>
      <c r="Q40" s="37"/>
    </row>
    <row r="41" spans="1:17" ht="26.4" x14ac:dyDescent="0.3">
      <c r="A41" s="40"/>
      <c r="B41" s="647" t="s">
        <v>205</v>
      </c>
      <c r="C41" s="647"/>
      <c r="D41" s="647"/>
      <c r="E41" s="647"/>
      <c r="F41" s="647"/>
      <c r="G41" s="662" t="s">
        <v>206</v>
      </c>
      <c r="H41" s="663"/>
      <c r="I41" s="664"/>
      <c r="J41" s="51"/>
      <c r="K41" s="52"/>
      <c r="L41" s="45" t="s">
        <v>207</v>
      </c>
      <c r="M41" s="46">
        <v>2018</v>
      </c>
      <c r="N41" s="37"/>
      <c r="O41" s="37"/>
      <c r="P41" s="37"/>
      <c r="Q41" s="37"/>
    </row>
    <row r="42" spans="1:17" x14ac:dyDescent="0.3">
      <c r="A42" s="45"/>
      <c r="B42" s="45"/>
      <c r="C42" s="37"/>
      <c r="D42" s="37"/>
      <c r="E42" s="37"/>
      <c r="F42" s="53"/>
      <c r="G42" s="45"/>
      <c r="H42" s="45"/>
      <c r="I42" s="45"/>
      <c r="J42" s="51"/>
      <c r="K42" s="52"/>
      <c r="L42" s="40"/>
      <c r="M42" s="37"/>
      <c r="N42" s="37"/>
      <c r="O42" s="37"/>
      <c r="P42" s="37"/>
      <c r="Q42" s="37"/>
    </row>
    <row r="43" spans="1:17" x14ac:dyDescent="0.3">
      <c r="A43" s="40"/>
      <c r="B43" s="647" t="s">
        <v>208</v>
      </c>
      <c r="C43" s="647"/>
      <c r="D43" s="647"/>
      <c r="E43" s="647"/>
      <c r="F43" s="647"/>
      <c r="G43" s="665" t="s">
        <v>209</v>
      </c>
      <c r="H43" s="666"/>
      <c r="I43" s="667"/>
      <c r="J43" s="51"/>
      <c r="K43" s="52"/>
      <c r="L43" s="40"/>
      <c r="M43" s="37"/>
      <c r="N43" s="37"/>
      <c r="O43" s="37"/>
      <c r="P43" s="37"/>
      <c r="Q43" s="37"/>
    </row>
    <row r="44" spans="1:17" x14ac:dyDescent="0.3">
      <c r="A44" s="37"/>
      <c r="B44" s="37"/>
      <c r="C44" s="37"/>
      <c r="D44" s="37"/>
      <c r="E44" s="37"/>
      <c r="F44" s="37"/>
      <c r="G44" s="37"/>
      <c r="H44" s="37"/>
      <c r="I44" s="37"/>
      <c r="J44" s="37"/>
      <c r="K44" s="37"/>
      <c r="L44" s="37"/>
      <c r="M44" s="37"/>
      <c r="N44" s="37"/>
      <c r="O44" s="37"/>
      <c r="P44" s="37"/>
      <c r="Q44" s="37"/>
    </row>
    <row r="45" spans="1:17" x14ac:dyDescent="0.3">
      <c r="A45" s="668" t="s">
        <v>210</v>
      </c>
      <c r="B45" s="669"/>
      <c r="C45" s="669"/>
      <c r="D45" s="669"/>
      <c r="E45" s="669"/>
      <c r="F45" s="669"/>
      <c r="G45" s="669"/>
      <c r="H45" s="670"/>
      <c r="I45" s="668" t="s">
        <v>211</v>
      </c>
      <c r="J45" s="669"/>
      <c r="K45" s="669"/>
      <c r="L45" s="669"/>
      <c r="M45" s="670"/>
      <c r="N45" s="668" t="s">
        <v>212</v>
      </c>
      <c r="O45" s="669"/>
      <c r="P45" s="669"/>
      <c r="Q45" s="670"/>
    </row>
    <row r="46" spans="1:17" ht="36" x14ac:dyDescent="0.3">
      <c r="A46" s="668" t="s">
        <v>213</v>
      </c>
      <c r="B46" s="669"/>
      <c r="C46" s="670"/>
      <c r="D46" s="668" t="s">
        <v>214</v>
      </c>
      <c r="E46" s="670"/>
      <c r="F46" s="668" t="s">
        <v>215</v>
      </c>
      <c r="G46" s="670"/>
      <c r="H46" s="54" t="s">
        <v>216</v>
      </c>
      <c r="I46" s="54" t="s">
        <v>217</v>
      </c>
      <c r="J46" s="54" t="s">
        <v>218</v>
      </c>
      <c r="K46" s="54" t="s">
        <v>219</v>
      </c>
      <c r="L46" s="54" t="s">
        <v>220</v>
      </c>
      <c r="M46" s="54" t="s">
        <v>221</v>
      </c>
      <c r="N46" s="54" t="s">
        <v>222</v>
      </c>
      <c r="O46" s="54" t="s">
        <v>223</v>
      </c>
      <c r="P46" s="54" t="s">
        <v>224</v>
      </c>
      <c r="Q46" s="54" t="s">
        <v>225</v>
      </c>
    </row>
    <row r="47" spans="1:17" ht="148.19999999999999" x14ac:dyDescent="0.3">
      <c r="A47" s="671" t="s">
        <v>226</v>
      </c>
      <c r="B47" s="672"/>
      <c r="C47" s="673"/>
      <c r="D47" s="674">
        <v>16544</v>
      </c>
      <c r="E47" s="675"/>
      <c r="F47" s="671" t="s">
        <v>227</v>
      </c>
      <c r="G47" s="673"/>
      <c r="H47" s="55" t="s">
        <v>228</v>
      </c>
      <c r="I47" s="56" t="s">
        <v>229</v>
      </c>
      <c r="J47" s="56" t="s">
        <v>230</v>
      </c>
      <c r="K47" s="56" t="s">
        <v>231</v>
      </c>
      <c r="L47" s="57" t="s">
        <v>232</v>
      </c>
      <c r="M47" s="57" t="s">
        <v>233</v>
      </c>
      <c r="N47" s="58" t="s">
        <v>234</v>
      </c>
      <c r="O47" s="58" t="s">
        <v>235</v>
      </c>
      <c r="P47" s="58" t="s">
        <v>236</v>
      </c>
      <c r="Q47" s="57" t="s">
        <v>237</v>
      </c>
    </row>
    <row r="48" spans="1:17" ht="136.80000000000001" x14ac:dyDescent="0.3">
      <c r="A48" s="671" t="s">
        <v>226</v>
      </c>
      <c r="B48" s="672"/>
      <c r="C48" s="673"/>
      <c r="D48" s="674">
        <v>23799</v>
      </c>
      <c r="E48" s="675"/>
      <c r="F48" s="671" t="s">
        <v>238</v>
      </c>
      <c r="G48" s="673"/>
      <c r="H48" s="55" t="s">
        <v>228</v>
      </c>
      <c r="I48" s="56" t="s">
        <v>239</v>
      </c>
      <c r="J48" s="59" t="s">
        <v>240</v>
      </c>
      <c r="K48" s="56" t="s">
        <v>231</v>
      </c>
      <c r="L48" s="57" t="s">
        <v>232</v>
      </c>
      <c r="M48" s="57" t="s">
        <v>241</v>
      </c>
      <c r="N48" s="58" t="s">
        <v>234</v>
      </c>
      <c r="O48" s="58" t="s">
        <v>235</v>
      </c>
      <c r="P48" s="58" t="s">
        <v>236</v>
      </c>
      <c r="Q48" s="57" t="s">
        <v>242</v>
      </c>
    </row>
    <row r="49" spans="1:17" ht="148.19999999999999" x14ac:dyDescent="0.3">
      <c r="A49" s="671" t="s">
        <v>226</v>
      </c>
      <c r="B49" s="672"/>
      <c r="C49" s="673"/>
      <c r="D49" s="674">
        <v>24226</v>
      </c>
      <c r="E49" s="675"/>
      <c r="F49" s="671" t="s">
        <v>243</v>
      </c>
      <c r="G49" s="673"/>
      <c r="H49" s="55" t="s">
        <v>228</v>
      </c>
      <c r="I49" s="56" t="s">
        <v>244</v>
      </c>
      <c r="J49" s="56" t="s">
        <v>230</v>
      </c>
      <c r="K49" s="56" t="s">
        <v>231</v>
      </c>
      <c r="L49" s="57" t="s">
        <v>232</v>
      </c>
      <c r="M49" s="57" t="s">
        <v>233</v>
      </c>
      <c r="N49" s="58" t="s">
        <v>234</v>
      </c>
      <c r="O49" s="58" t="s">
        <v>235</v>
      </c>
      <c r="P49" s="58" t="s">
        <v>236</v>
      </c>
      <c r="Q49" s="57" t="s">
        <v>237</v>
      </c>
    </row>
    <row r="50" spans="1:17" ht="148.19999999999999" x14ac:dyDescent="0.3">
      <c r="A50" s="671" t="s">
        <v>226</v>
      </c>
      <c r="B50" s="672"/>
      <c r="C50" s="673"/>
      <c r="D50" s="674">
        <v>24227</v>
      </c>
      <c r="E50" s="675"/>
      <c r="F50" s="671" t="s">
        <v>245</v>
      </c>
      <c r="G50" s="673"/>
      <c r="H50" s="55" t="s">
        <v>228</v>
      </c>
      <c r="I50" s="56" t="s">
        <v>244</v>
      </c>
      <c r="J50" s="56" t="s">
        <v>230</v>
      </c>
      <c r="K50" s="56" t="s">
        <v>231</v>
      </c>
      <c r="L50" s="57" t="s">
        <v>232</v>
      </c>
      <c r="M50" s="57" t="s">
        <v>233</v>
      </c>
      <c r="N50" s="58" t="s">
        <v>234</v>
      </c>
      <c r="O50" s="58" t="s">
        <v>235</v>
      </c>
      <c r="P50" s="58" t="s">
        <v>236</v>
      </c>
      <c r="Q50" s="57" t="s">
        <v>237</v>
      </c>
    </row>
    <row r="51" spans="1:17" ht="148.19999999999999" x14ac:dyDescent="0.3">
      <c r="A51" s="671" t="s">
        <v>246</v>
      </c>
      <c r="B51" s="672"/>
      <c r="C51" s="673"/>
      <c r="D51" s="674">
        <v>28561</v>
      </c>
      <c r="E51" s="675"/>
      <c r="F51" s="671" t="s">
        <v>247</v>
      </c>
      <c r="G51" s="673"/>
      <c r="H51" s="55" t="s">
        <v>228</v>
      </c>
      <c r="I51" s="56" t="s">
        <v>244</v>
      </c>
      <c r="J51" s="56" t="s">
        <v>230</v>
      </c>
      <c r="K51" s="56" t="s">
        <v>231</v>
      </c>
      <c r="L51" s="57" t="s">
        <v>232</v>
      </c>
      <c r="M51" s="57" t="s">
        <v>233</v>
      </c>
      <c r="N51" s="58" t="s">
        <v>234</v>
      </c>
      <c r="O51" s="58" t="s">
        <v>235</v>
      </c>
      <c r="P51" s="58" t="s">
        <v>236</v>
      </c>
      <c r="Q51" s="57" t="s">
        <v>237</v>
      </c>
    </row>
    <row r="54" spans="1:17" ht="17.399999999999999" x14ac:dyDescent="0.3">
      <c r="A54" s="30"/>
      <c r="B54" s="30"/>
      <c r="C54" s="60" t="s">
        <v>93</v>
      </c>
      <c r="D54" s="60"/>
      <c r="E54" s="60"/>
      <c r="F54" s="30"/>
      <c r="G54" s="30"/>
    </row>
    <row r="55" spans="1:17" ht="17.399999999999999" x14ac:dyDescent="0.3">
      <c r="A55" s="30"/>
      <c r="B55" s="30"/>
      <c r="C55" s="651" t="s">
        <v>94</v>
      </c>
      <c r="D55" s="651"/>
      <c r="E55" s="651"/>
      <c r="F55" s="30"/>
      <c r="G55" s="30"/>
    </row>
    <row r="56" spans="1:17" ht="17.399999999999999" x14ac:dyDescent="0.3">
      <c r="A56" s="30"/>
      <c r="B56" s="30"/>
      <c r="C56" s="651" t="s">
        <v>248</v>
      </c>
      <c r="D56" s="651"/>
      <c r="E56" s="651"/>
      <c r="F56" s="30"/>
      <c r="G56" s="30"/>
    </row>
    <row r="57" spans="1:17" ht="28.2" x14ac:dyDescent="0.3">
      <c r="A57" s="30"/>
      <c r="B57" s="652" t="s">
        <v>96</v>
      </c>
      <c r="C57" s="652"/>
      <c r="D57" s="652"/>
      <c r="E57" s="652"/>
      <c r="F57" s="652"/>
      <c r="G57" s="652"/>
    </row>
    <row r="58" spans="1:17" ht="22.8" x14ac:dyDescent="0.3">
      <c r="A58" s="30"/>
      <c r="B58" s="653" t="s">
        <v>249</v>
      </c>
      <c r="C58" s="653"/>
      <c r="D58" s="653"/>
      <c r="E58" s="653"/>
      <c r="F58" s="653"/>
      <c r="G58" s="653"/>
    </row>
    <row r="59" spans="1:17" ht="31.2" x14ac:dyDescent="0.3">
      <c r="A59" s="30"/>
      <c r="B59" s="31" t="s">
        <v>98</v>
      </c>
      <c r="C59" s="654" t="s">
        <v>99</v>
      </c>
      <c r="D59" s="655"/>
      <c r="E59" s="31" t="s">
        <v>100</v>
      </c>
      <c r="F59" s="31" t="s">
        <v>101</v>
      </c>
      <c r="G59" s="31" t="s">
        <v>102</v>
      </c>
    </row>
    <row r="60" spans="1:17" ht="225" x14ac:dyDescent="0.3">
      <c r="A60" s="30"/>
      <c r="B60" s="676" t="s">
        <v>250</v>
      </c>
      <c r="C60" s="33" t="s">
        <v>251</v>
      </c>
      <c r="D60" s="34" t="s">
        <v>252</v>
      </c>
      <c r="E60" s="34" t="s">
        <v>253</v>
      </c>
      <c r="F60" s="36" t="s">
        <v>254</v>
      </c>
      <c r="G60" s="36" t="s">
        <v>255</v>
      </c>
    </row>
    <row r="61" spans="1:17" ht="409.6" x14ac:dyDescent="0.3">
      <c r="A61" s="30"/>
      <c r="B61" s="677"/>
      <c r="C61" s="33" t="s">
        <v>256</v>
      </c>
      <c r="D61" s="34" t="s">
        <v>257</v>
      </c>
      <c r="E61" s="34" t="s">
        <v>258</v>
      </c>
      <c r="F61" s="36" t="s">
        <v>259</v>
      </c>
      <c r="G61" s="36" t="s">
        <v>260</v>
      </c>
    </row>
    <row r="62" spans="1:17" ht="165" x14ac:dyDescent="0.3">
      <c r="A62" s="30"/>
      <c r="B62" s="61" t="s">
        <v>261</v>
      </c>
      <c r="C62" s="33" t="s">
        <v>118</v>
      </c>
      <c r="D62" s="34" t="s">
        <v>262</v>
      </c>
      <c r="E62" s="34" t="s">
        <v>263</v>
      </c>
      <c r="F62" s="33" t="s">
        <v>264</v>
      </c>
      <c r="G62" s="33" t="s">
        <v>265</v>
      </c>
    </row>
    <row r="63" spans="1:17" ht="270" x14ac:dyDescent="0.3">
      <c r="A63" s="30"/>
      <c r="B63" s="61" t="s">
        <v>266</v>
      </c>
      <c r="C63" s="33" t="s">
        <v>180</v>
      </c>
      <c r="D63" s="34" t="s">
        <v>267</v>
      </c>
      <c r="E63" s="34" t="s">
        <v>268</v>
      </c>
      <c r="F63" s="36" t="s">
        <v>269</v>
      </c>
      <c r="G63" s="36" t="s">
        <v>67</v>
      </c>
    </row>
    <row r="64" spans="1:17" ht="60" x14ac:dyDescent="0.3">
      <c r="A64" s="30"/>
      <c r="B64" s="676" t="s">
        <v>270</v>
      </c>
      <c r="C64" s="33" t="s">
        <v>189</v>
      </c>
      <c r="D64" s="34" t="s">
        <v>271</v>
      </c>
      <c r="E64" s="34" t="s">
        <v>272</v>
      </c>
      <c r="F64" s="36" t="s">
        <v>273</v>
      </c>
      <c r="G64" s="36" t="s">
        <v>274</v>
      </c>
    </row>
    <row r="65" spans="1:8" ht="120" x14ac:dyDescent="0.3">
      <c r="A65" s="30"/>
      <c r="B65" s="678"/>
      <c r="C65" s="33" t="s">
        <v>275</v>
      </c>
      <c r="D65" s="34" t="s">
        <v>276</v>
      </c>
      <c r="E65" s="62" t="s">
        <v>277</v>
      </c>
      <c r="F65" s="36" t="s">
        <v>278</v>
      </c>
      <c r="G65" s="36" t="s">
        <v>279</v>
      </c>
    </row>
    <row r="69" spans="1:8" ht="17.399999999999999" x14ac:dyDescent="0.3">
      <c r="B69" s="30"/>
      <c r="C69" s="30"/>
      <c r="D69" s="60" t="s">
        <v>93</v>
      </c>
      <c r="E69" s="60"/>
      <c r="F69" s="60"/>
      <c r="G69" s="30"/>
      <c r="H69" s="30"/>
    </row>
    <row r="70" spans="1:8" ht="17.399999999999999" x14ac:dyDescent="0.3">
      <c r="B70" s="30"/>
      <c r="C70" s="30"/>
      <c r="D70" s="651" t="s">
        <v>94</v>
      </c>
      <c r="E70" s="651"/>
      <c r="F70" s="651"/>
      <c r="G70" s="30"/>
      <c r="H70" s="30"/>
    </row>
    <row r="71" spans="1:8" ht="17.399999999999999" x14ac:dyDescent="0.3">
      <c r="B71" s="30"/>
      <c r="C71" s="30"/>
      <c r="D71" s="651" t="s">
        <v>95</v>
      </c>
      <c r="E71" s="651"/>
      <c r="F71" s="651"/>
      <c r="G71" s="30"/>
      <c r="H71" s="30"/>
    </row>
    <row r="72" spans="1:8" ht="28.2" x14ac:dyDescent="0.3">
      <c r="B72" s="30"/>
      <c r="C72" s="652" t="s">
        <v>96</v>
      </c>
      <c r="D72" s="652"/>
      <c r="E72" s="652"/>
      <c r="F72" s="652"/>
      <c r="G72" s="652"/>
      <c r="H72" s="652"/>
    </row>
    <row r="73" spans="1:8" ht="22.8" x14ac:dyDescent="0.3">
      <c r="B73" s="30"/>
      <c r="C73" s="653" t="s">
        <v>280</v>
      </c>
      <c r="D73" s="653"/>
      <c r="E73" s="653"/>
      <c r="F73" s="653"/>
      <c r="G73" s="653"/>
      <c r="H73" s="653"/>
    </row>
    <row r="74" spans="1:8" ht="46.8" x14ac:dyDescent="0.3">
      <c r="B74" s="30"/>
      <c r="C74" s="31" t="s">
        <v>98</v>
      </c>
      <c r="D74" s="654" t="s">
        <v>99</v>
      </c>
      <c r="E74" s="655"/>
      <c r="F74" s="31" t="s">
        <v>100</v>
      </c>
      <c r="G74" s="31" t="s">
        <v>101</v>
      </c>
      <c r="H74" s="31" t="s">
        <v>102</v>
      </c>
    </row>
    <row r="75" spans="1:8" ht="90" x14ac:dyDescent="0.3">
      <c r="B75" s="30"/>
      <c r="C75" s="658" t="s">
        <v>281</v>
      </c>
      <c r="D75" s="36" t="s">
        <v>251</v>
      </c>
      <c r="E75" s="34" t="s">
        <v>282</v>
      </c>
      <c r="F75" s="34" t="s">
        <v>283</v>
      </c>
      <c r="G75" s="36" t="s">
        <v>284</v>
      </c>
      <c r="H75" s="36" t="s">
        <v>255</v>
      </c>
    </row>
    <row r="76" spans="1:8" ht="60" x14ac:dyDescent="0.3">
      <c r="B76" s="30"/>
      <c r="C76" s="659"/>
      <c r="D76" s="36" t="s">
        <v>256</v>
      </c>
      <c r="E76" s="34" t="s">
        <v>285</v>
      </c>
      <c r="F76" s="34" t="s">
        <v>286</v>
      </c>
      <c r="G76" s="36" t="s">
        <v>287</v>
      </c>
      <c r="H76" s="36">
        <v>2018</v>
      </c>
    </row>
    <row r="77" spans="1:8" ht="409.6" x14ac:dyDescent="0.3">
      <c r="B77" s="30"/>
      <c r="C77" s="35" t="s">
        <v>288</v>
      </c>
      <c r="D77" s="36" t="s">
        <v>118</v>
      </c>
      <c r="E77" s="34" t="s">
        <v>289</v>
      </c>
      <c r="F77" s="34" t="s">
        <v>290</v>
      </c>
      <c r="G77" s="36" t="s">
        <v>291</v>
      </c>
      <c r="H77" s="36" t="s">
        <v>260</v>
      </c>
    </row>
    <row r="78" spans="1:8" ht="90" x14ac:dyDescent="0.3">
      <c r="B78" s="30"/>
      <c r="C78" s="35" t="s">
        <v>292</v>
      </c>
      <c r="D78" s="36" t="s">
        <v>180</v>
      </c>
      <c r="E78" s="34" t="s">
        <v>293</v>
      </c>
      <c r="F78" s="34" t="s">
        <v>294</v>
      </c>
      <c r="G78" s="36" t="s">
        <v>295</v>
      </c>
      <c r="H78" s="36" t="s">
        <v>296</v>
      </c>
    </row>
    <row r="79" spans="1:8" ht="75" x14ac:dyDescent="0.3">
      <c r="B79" s="30"/>
      <c r="C79" s="35" t="s">
        <v>297</v>
      </c>
      <c r="D79" s="36" t="s">
        <v>189</v>
      </c>
      <c r="E79" s="34" t="s">
        <v>298</v>
      </c>
      <c r="F79" s="34" t="s">
        <v>299</v>
      </c>
      <c r="G79" s="36" t="s">
        <v>300</v>
      </c>
      <c r="H79" s="36">
        <v>2018</v>
      </c>
    </row>
    <row r="80" spans="1:8" ht="75" x14ac:dyDescent="0.3">
      <c r="B80" s="30"/>
      <c r="C80" s="656" t="s">
        <v>301</v>
      </c>
      <c r="D80" s="36" t="s">
        <v>194</v>
      </c>
      <c r="E80" s="34" t="s">
        <v>302</v>
      </c>
      <c r="F80" s="34" t="s">
        <v>303</v>
      </c>
      <c r="G80" s="36" t="s">
        <v>304</v>
      </c>
      <c r="H80" s="36" t="s">
        <v>126</v>
      </c>
    </row>
    <row r="81" spans="2:9" ht="75" x14ac:dyDescent="0.3">
      <c r="B81" s="30"/>
      <c r="C81" s="656"/>
      <c r="D81" s="36" t="s">
        <v>305</v>
      </c>
      <c r="E81" s="34" t="s">
        <v>306</v>
      </c>
      <c r="F81" s="34" t="s">
        <v>307</v>
      </c>
      <c r="G81" s="36" t="s">
        <v>308</v>
      </c>
      <c r="H81" s="36" t="s">
        <v>309</v>
      </c>
    </row>
    <row r="84" spans="2:9" ht="17.399999999999999" x14ac:dyDescent="0.3">
      <c r="B84" s="30"/>
      <c r="C84" s="30"/>
      <c r="D84" s="60" t="s">
        <v>93</v>
      </c>
      <c r="E84" s="60"/>
      <c r="F84" s="60"/>
      <c r="G84" s="30"/>
      <c r="H84" s="30"/>
      <c r="I84" s="63"/>
    </row>
    <row r="85" spans="2:9" ht="17.399999999999999" x14ac:dyDescent="0.3">
      <c r="B85" s="30"/>
      <c r="C85" s="30"/>
      <c r="D85" s="651" t="s">
        <v>94</v>
      </c>
      <c r="E85" s="651"/>
      <c r="F85" s="651"/>
      <c r="G85" s="30"/>
      <c r="H85" s="30"/>
      <c r="I85" s="63"/>
    </row>
    <row r="86" spans="2:9" ht="17.399999999999999" x14ac:dyDescent="0.3">
      <c r="B86" s="30"/>
      <c r="C86" s="30"/>
      <c r="D86" s="651" t="s">
        <v>310</v>
      </c>
      <c r="E86" s="651"/>
      <c r="F86" s="651"/>
      <c r="G86" s="30"/>
      <c r="H86" s="30"/>
      <c r="I86" s="63"/>
    </row>
    <row r="87" spans="2:9" ht="28.2" x14ac:dyDescent="0.3">
      <c r="B87" s="30"/>
      <c r="C87" s="652" t="s">
        <v>311</v>
      </c>
      <c r="D87" s="652"/>
      <c r="E87" s="652"/>
      <c r="F87" s="652"/>
      <c r="G87" s="652"/>
      <c r="H87" s="652"/>
      <c r="I87" s="652"/>
    </row>
    <row r="88" spans="2:9" ht="22.8" x14ac:dyDescent="0.3">
      <c r="B88" s="30"/>
      <c r="C88" s="653" t="s">
        <v>312</v>
      </c>
      <c r="D88" s="653"/>
      <c r="E88" s="653"/>
      <c r="F88" s="653"/>
      <c r="G88" s="653"/>
      <c r="H88" s="653"/>
      <c r="I88" s="653"/>
    </row>
    <row r="89" spans="2:9" ht="46.8" x14ac:dyDescent="0.3">
      <c r="B89" s="30"/>
      <c r="C89" s="31" t="s">
        <v>98</v>
      </c>
      <c r="D89" s="654" t="s">
        <v>99</v>
      </c>
      <c r="E89" s="655"/>
      <c r="F89" s="31" t="s">
        <v>100</v>
      </c>
      <c r="G89" s="31" t="s">
        <v>313</v>
      </c>
      <c r="H89" s="31" t="s">
        <v>101</v>
      </c>
      <c r="I89" s="31" t="s">
        <v>102</v>
      </c>
    </row>
    <row r="90" spans="2:9" ht="90" x14ac:dyDescent="0.3">
      <c r="B90" s="30"/>
      <c r="C90" s="658" t="s">
        <v>314</v>
      </c>
      <c r="D90" s="36" t="s">
        <v>251</v>
      </c>
      <c r="E90" s="64" t="s">
        <v>315</v>
      </c>
      <c r="F90" s="36" t="s">
        <v>316</v>
      </c>
      <c r="G90" s="36" t="s">
        <v>317</v>
      </c>
      <c r="H90" s="36" t="s">
        <v>37</v>
      </c>
      <c r="I90" s="36" t="s">
        <v>318</v>
      </c>
    </row>
    <row r="91" spans="2:9" ht="75" x14ac:dyDescent="0.3">
      <c r="B91" s="30"/>
      <c r="C91" s="659"/>
      <c r="D91" s="36" t="s">
        <v>256</v>
      </c>
      <c r="E91" s="64" t="s">
        <v>319</v>
      </c>
      <c r="F91" s="36" t="s">
        <v>320</v>
      </c>
      <c r="G91" s="36" t="s">
        <v>321</v>
      </c>
      <c r="H91" s="36" t="s">
        <v>37</v>
      </c>
      <c r="I91" s="36" t="s">
        <v>260</v>
      </c>
    </row>
    <row r="92" spans="2:9" ht="180" x14ac:dyDescent="0.3">
      <c r="B92" s="30"/>
      <c r="C92" s="659"/>
      <c r="D92" s="36" t="s">
        <v>322</v>
      </c>
      <c r="E92" s="64" t="s">
        <v>323</v>
      </c>
      <c r="F92" s="36" t="s">
        <v>324</v>
      </c>
      <c r="G92" s="36" t="s">
        <v>325</v>
      </c>
      <c r="H92" s="36" t="s">
        <v>326</v>
      </c>
      <c r="I92" s="36" t="s">
        <v>260</v>
      </c>
    </row>
    <row r="93" spans="2:9" ht="150" x14ac:dyDescent="0.3">
      <c r="B93" s="30"/>
      <c r="C93" s="659"/>
      <c r="D93" s="36" t="s">
        <v>327</v>
      </c>
      <c r="E93" s="64" t="s">
        <v>328</v>
      </c>
      <c r="F93" s="36" t="s">
        <v>329</v>
      </c>
      <c r="G93" s="36" t="s">
        <v>330</v>
      </c>
      <c r="H93" s="36" t="s">
        <v>331</v>
      </c>
      <c r="I93" s="36" t="s">
        <v>260</v>
      </c>
    </row>
    <row r="94" spans="2:9" ht="120" x14ac:dyDescent="0.3">
      <c r="B94" s="30"/>
      <c r="C94" s="659"/>
      <c r="D94" s="36" t="s">
        <v>332</v>
      </c>
      <c r="E94" s="64" t="s">
        <v>333</v>
      </c>
      <c r="F94" s="36" t="s">
        <v>334</v>
      </c>
      <c r="G94" s="36" t="s">
        <v>335</v>
      </c>
      <c r="H94" s="36" t="s">
        <v>336</v>
      </c>
      <c r="I94" s="36" t="s">
        <v>260</v>
      </c>
    </row>
    <row r="95" spans="2:9" ht="180" x14ac:dyDescent="0.3">
      <c r="B95" s="30"/>
      <c r="C95" s="35" t="s">
        <v>337</v>
      </c>
      <c r="D95" s="36" t="s">
        <v>118</v>
      </c>
      <c r="E95" s="64" t="s">
        <v>338</v>
      </c>
      <c r="F95" s="64" t="s">
        <v>339</v>
      </c>
      <c r="G95" s="64" t="s">
        <v>340</v>
      </c>
      <c r="H95" s="64" t="s">
        <v>341</v>
      </c>
      <c r="I95" s="36" t="s">
        <v>342</v>
      </c>
    </row>
    <row r="96" spans="2:9" ht="105" x14ac:dyDescent="0.3">
      <c r="B96" s="30"/>
      <c r="C96" s="35" t="s">
        <v>343</v>
      </c>
      <c r="D96" s="36" t="s">
        <v>180</v>
      </c>
      <c r="E96" s="36" t="s">
        <v>344</v>
      </c>
      <c r="F96" s="36" t="s">
        <v>345</v>
      </c>
      <c r="G96" s="36" t="s">
        <v>346</v>
      </c>
      <c r="H96" s="36" t="s">
        <v>347</v>
      </c>
      <c r="I96" s="36" t="s">
        <v>348</v>
      </c>
    </row>
    <row r="97" spans="2:9" ht="105" x14ac:dyDescent="0.3">
      <c r="B97" s="30"/>
      <c r="C97" s="35" t="s">
        <v>349</v>
      </c>
      <c r="D97" s="36" t="s">
        <v>189</v>
      </c>
      <c r="E97" s="36" t="s">
        <v>350</v>
      </c>
      <c r="F97" s="36" t="s">
        <v>351</v>
      </c>
      <c r="G97" s="36" t="s">
        <v>352</v>
      </c>
      <c r="H97" s="36" t="s">
        <v>37</v>
      </c>
      <c r="I97" s="36" t="s">
        <v>342</v>
      </c>
    </row>
    <row r="98" spans="2:9" ht="150" x14ac:dyDescent="0.3">
      <c r="B98" s="30"/>
      <c r="C98" s="36" t="s">
        <v>353</v>
      </c>
      <c r="D98" s="36" t="s">
        <v>194</v>
      </c>
      <c r="E98" s="36" t="s">
        <v>354</v>
      </c>
      <c r="F98" s="36" t="s">
        <v>355</v>
      </c>
      <c r="G98" s="36" t="s">
        <v>356</v>
      </c>
      <c r="H98" s="36" t="s">
        <v>357</v>
      </c>
      <c r="I98" s="36" t="s">
        <v>255</v>
      </c>
    </row>
  </sheetData>
  <mergeCells count="60">
    <mergeCell ref="D86:F86"/>
    <mergeCell ref="C87:I87"/>
    <mergeCell ref="C88:I88"/>
    <mergeCell ref="D89:E89"/>
    <mergeCell ref="C90:C94"/>
    <mergeCell ref="D85:F85"/>
    <mergeCell ref="B58:G58"/>
    <mergeCell ref="C59:D59"/>
    <mergeCell ref="B60:B61"/>
    <mergeCell ref="B64:B65"/>
    <mergeCell ref="D70:F70"/>
    <mergeCell ref="D71:F71"/>
    <mergeCell ref="C72:H72"/>
    <mergeCell ref="C73:H73"/>
    <mergeCell ref="D74:E74"/>
    <mergeCell ref="C75:C76"/>
    <mergeCell ref="C80:C81"/>
    <mergeCell ref="B57:G57"/>
    <mergeCell ref="A49:C49"/>
    <mergeCell ref="D49:E49"/>
    <mergeCell ref="F49:G49"/>
    <mergeCell ref="A50:C50"/>
    <mergeCell ref="D50:E50"/>
    <mergeCell ref="F50:G50"/>
    <mergeCell ref="A51:C51"/>
    <mergeCell ref="D51:E51"/>
    <mergeCell ref="F51:G51"/>
    <mergeCell ref="C55:E55"/>
    <mergeCell ref="C56:E56"/>
    <mergeCell ref="A47:C47"/>
    <mergeCell ref="D47:E47"/>
    <mergeCell ref="F47:G47"/>
    <mergeCell ref="A48:C48"/>
    <mergeCell ref="D48:E48"/>
    <mergeCell ref="F48:G48"/>
    <mergeCell ref="A45:H45"/>
    <mergeCell ref="I45:M45"/>
    <mergeCell ref="N45:Q45"/>
    <mergeCell ref="A46:C46"/>
    <mergeCell ref="D46:E46"/>
    <mergeCell ref="F46:G46"/>
    <mergeCell ref="B39:F39"/>
    <mergeCell ref="G39:I39"/>
    <mergeCell ref="B41:F41"/>
    <mergeCell ref="G41:I41"/>
    <mergeCell ref="B43:F43"/>
    <mergeCell ref="G43:I43"/>
    <mergeCell ref="B37:F37"/>
    <mergeCell ref="G37:J37"/>
    <mergeCell ref="C1:E1"/>
    <mergeCell ref="C2:E2"/>
    <mergeCell ref="C3:E3"/>
    <mergeCell ref="B5:G5"/>
    <mergeCell ref="B6:G6"/>
    <mergeCell ref="C7:D7"/>
    <mergeCell ref="B12:B16"/>
    <mergeCell ref="B17:B24"/>
    <mergeCell ref="B25:B26"/>
    <mergeCell ref="B27:B28"/>
    <mergeCell ref="A35:Q35"/>
  </mergeCells>
  <dataValidations count="5">
    <dataValidation type="list" allowBlank="1" showInputMessage="1" showErrorMessage="1" sqref="M41" xr:uid="{00000000-0002-0000-0900-000000000000}">
      <formula1>vigencias</formula1>
    </dataValidation>
    <dataValidation type="list" allowBlank="1" showInputMessage="1" showErrorMessage="1" sqref="K41:K43" xr:uid="{00000000-0002-0000-0900-000001000000}">
      <formula1>nivel</formula1>
    </dataValidation>
    <dataValidation type="list" allowBlank="1" showInputMessage="1" showErrorMessage="1" sqref="M39" xr:uid="{00000000-0002-0000-0900-000002000000}">
      <formula1>orden</formula1>
    </dataValidation>
    <dataValidation type="list" allowBlank="1" showInputMessage="1" showErrorMessage="1" sqref="G39:I39" xr:uid="{00000000-0002-0000-0900-000003000000}">
      <formula1>sector</formula1>
    </dataValidation>
    <dataValidation type="list" allowBlank="1" showInputMessage="1" showErrorMessage="1" sqref="G41:I41" xr:uid="{00000000-0002-0000-0900-000004000000}">
      <formula1>departamentos</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C25" sqref="C25"/>
    </sheetView>
  </sheetViews>
  <sheetFormatPr baseColWidth="10"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
  <sheetViews>
    <sheetView workbookViewId="0">
      <selection activeCell="C5" sqref="C5:D7"/>
    </sheetView>
  </sheetViews>
  <sheetFormatPr baseColWidth="10" defaultRowHeight="14.4" x14ac:dyDescent="0.3"/>
  <sheetData>
    <row r="1" spans="1:20" ht="15" customHeight="1" x14ac:dyDescent="0.3">
      <c r="A1" s="642" t="s">
        <v>68</v>
      </c>
      <c r="B1" s="642"/>
      <c r="C1" s="641" t="s">
        <v>77</v>
      </c>
      <c r="D1" s="641"/>
      <c r="E1" s="641" t="s">
        <v>78</v>
      </c>
      <c r="F1" s="641"/>
      <c r="G1" s="641" t="s">
        <v>78</v>
      </c>
      <c r="H1" s="641"/>
      <c r="I1" s="641" t="s">
        <v>78</v>
      </c>
      <c r="J1" s="641"/>
      <c r="K1" s="641" t="s">
        <v>78</v>
      </c>
      <c r="L1" s="641"/>
      <c r="M1" s="641" t="s">
        <v>78</v>
      </c>
      <c r="N1" s="641"/>
      <c r="O1" s="641" t="s">
        <v>79</v>
      </c>
      <c r="P1" s="641"/>
      <c r="Q1" s="641" t="s">
        <v>79</v>
      </c>
      <c r="R1" s="641"/>
      <c r="S1" s="641" t="s">
        <v>79</v>
      </c>
      <c r="T1" s="641"/>
    </row>
    <row r="2" spans="1:20" x14ac:dyDescent="0.3">
      <c r="A2" s="642"/>
      <c r="B2" s="642"/>
      <c r="C2" s="641"/>
      <c r="D2" s="641"/>
      <c r="E2" s="641"/>
      <c r="F2" s="641"/>
      <c r="G2" s="641"/>
      <c r="H2" s="641"/>
      <c r="I2" s="641"/>
      <c r="J2" s="641"/>
      <c r="K2" s="641"/>
      <c r="L2" s="641"/>
      <c r="M2" s="641"/>
      <c r="N2" s="641"/>
      <c r="O2" s="641"/>
      <c r="P2" s="641"/>
      <c r="Q2" s="641"/>
      <c r="R2" s="641"/>
      <c r="S2" s="641"/>
      <c r="T2" s="641"/>
    </row>
    <row r="3" spans="1:20" x14ac:dyDescent="0.3">
      <c r="A3" s="642" t="s">
        <v>69</v>
      </c>
      <c r="B3" s="642"/>
      <c r="C3" s="641"/>
      <c r="D3" s="641"/>
      <c r="E3" s="641"/>
      <c r="F3" s="641"/>
      <c r="G3" s="641"/>
      <c r="H3" s="641"/>
      <c r="I3" s="641"/>
      <c r="J3" s="641"/>
      <c r="K3" s="641"/>
      <c r="L3" s="641"/>
      <c r="M3" s="641"/>
      <c r="N3" s="641"/>
      <c r="O3" s="641"/>
      <c r="P3" s="641"/>
      <c r="Q3" s="641"/>
      <c r="R3" s="641"/>
      <c r="S3" s="641"/>
      <c r="T3" s="641"/>
    </row>
    <row r="4" spans="1:20" x14ac:dyDescent="0.3">
      <c r="A4" s="642"/>
      <c r="B4" s="642"/>
      <c r="C4" s="642">
        <v>2016</v>
      </c>
      <c r="D4" s="642"/>
      <c r="E4" s="642">
        <v>2017</v>
      </c>
      <c r="F4" s="642"/>
      <c r="G4" s="642">
        <v>2018</v>
      </c>
      <c r="H4" s="642"/>
      <c r="I4" s="642">
        <v>2019</v>
      </c>
      <c r="J4" s="642"/>
      <c r="K4" s="642">
        <v>2020</v>
      </c>
      <c r="L4" s="642"/>
      <c r="M4" s="642">
        <v>2021</v>
      </c>
      <c r="N4" s="642"/>
      <c r="O4" s="642">
        <v>2022</v>
      </c>
      <c r="P4" s="642"/>
      <c r="Q4" s="642">
        <v>2023</v>
      </c>
      <c r="R4" s="642"/>
      <c r="S4" s="642">
        <v>2024</v>
      </c>
      <c r="T4" s="642"/>
    </row>
    <row r="5" spans="1:20" x14ac:dyDescent="0.3">
      <c r="A5" s="643" t="s">
        <v>70</v>
      </c>
      <c r="B5" s="643"/>
      <c r="C5" s="642"/>
      <c r="D5" s="642"/>
      <c r="E5" s="642"/>
      <c r="F5" s="642"/>
      <c r="G5" s="642"/>
      <c r="H5" s="642"/>
      <c r="I5" s="642"/>
      <c r="J5" s="642"/>
      <c r="K5" s="642"/>
      <c r="L5" s="642"/>
      <c r="M5" s="642"/>
      <c r="N5" s="642"/>
      <c r="O5" s="642"/>
      <c r="P5" s="642"/>
      <c r="Q5" s="642"/>
      <c r="R5" s="642"/>
      <c r="S5" s="642"/>
      <c r="T5" s="642"/>
    </row>
    <row r="6" spans="1:20" x14ac:dyDescent="0.3">
      <c r="A6" s="643"/>
      <c r="B6" s="643"/>
      <c r="C6" s="642"/>
      <c r="D6" s="642"/>
      <c r="E6" s="642"/>
      <c r="F6" s="642"/>
      <c r="G6" s="642"/>
      <c r="H6" s="642"/>
      <c r="I6" s="642"/>
      <c r="J6" s="642"/>
      <c r="K6" s="642"/>
      <c r="L6" s="642"/>
      <c r="M6" s="642"/>
      <c r="N6" s="642"/>
      <c r="O6" s="642"/>
      <c r="P6" s="642"/>
      <c r="Q6" s="642"/>
      <c r="R6" s="642"/>
      <c r="S6" s="642"/>
      <c r="T6" s="642"/>
    </row>
    <row r="7" spans="1:20" x14ac:dyDescent="0.3">
      <c r="A7" s="643"/>
      <c r="B7" s="643"/>
      <c r="C7" s="642"/>
      <c r="D7" s="642"/>
      <c r="E7" s="642"/>
      <c r="F7" s="642"/>
      <c r="G7" s="642"/>
      <c r="H7" s="642"/>
      <c r="I7" s="642"/>
      <c r="J7" s="642"/>
      <c r="K7" s="642"/>
      <c r="L7" s="642"/>
      <c r="M7" s="642"/>
      <c r="N7" s="642"/>
      <c r="O7" s="642"/>
      <c r="P7" s="642"/>
      <c r="Q7" s="642"/>
      <c r="R7" s="642"/>
      <c r="S7" s="642"/>
      <c r="T7" s="642"/>
    </row>
    <row r="8" spans="1:20" x14ac:dyDescent="0.3">
      <c r="A8" s="643" t="s">
        <v>71</v>
      </c>
      <c r="B8" s="643"/>
      <c r="C8" s="642"/>
      <c r="D8" s="642"/>
      <c r="E8" s="642"/>
      <c r="F8" s="642"/>
      <c r="G8" s="642"/>
      <c r="H8" s="642"/>
      <c r="I8" s="642"/>
      <c r="J8" s="642"/>
      <c r="K8" s="642"/>
      <c r="L8" s="642"/>
      <c r="M8" s="642"/>
      <c r="N8" s="642"/>
      <c r="O8" s="642"/>
      <c r="P8" s="642"/>
      <c r="Q8" s="642"/>
      <c r="R8" s="642"/>
      <c r="S8" s="642"/>
      <c r="T8" s="642"/>
    </row>
    <row r="9" spans="1:20" x14ac:dyDescent="0.3">
      <c r="A9" s="643"/>
      <c r="B9" s="643"/>
      <c r="C9" s="642"/>
      <c r="D9" s="642"/>
      <c r="E9" s="642"/>
      <c r="F9" s="642"/>
      <c r="G9" s="642"/>
      <c r="H9" s="642"/>
      <c r="I9" s="642"/>
      <c r="J9" s="642"/>
      <c r="K9" s="642"/>
      <c r="L9" s="642"/>
      <c r="M9" s="642"/>
      <c r="N9" s="642"/>
      <c r="O9" s="642"/>
      <c r="P9" s="642"/>
      <c r="Q9" s="642"/>
      <c r="R9" s="642"/>
      <c r="S9" s="642"/>
      <c r="T9" s="642"/>
    </row>
    <row r="10" spans="1:20" x14ac:dyDescent="0.3">
      <c r="A10" s="643"/>
      <c r="B10" s="643"/>
      <c r="C10" s="642"/>
      <c r="D10" s="642"/>
      <c r="E10" s="642"/>
      <c r="F10" s="642"/>
      <c r="G10" s="642"/>
      <c r="H10" s="642"/>
      <c r="I10" s="642"/>
      <c r="J10" s="642"/>
      <c r="K10" s="642"/>
      <c r="L10" s="642"/>
      <c r="M10" s="642"/>
      <c r="N10" s="642"/>
      <c r="O10" s="642"/>
      <c r="P10" s="642"/>
      <c r="Q10" s="642"/>
      <c r="R10" s="642"/>
      <c r="S10" s="642"/>
      <c r="T10" s="642"/>
    </row>
    <row r="11" spans="1:20" x14ac:dyDescent="0.3">
      <c r="A11" s="643" t="s">
        <v>72</v>
      </c>
      <c r="B11" s="643"/>
      <c r="C11" s="642"/>
      <c r="D11" s="642"/>
      <c r="E11" s="642"/>
      <c r="F11" s="642"/>
      <c r="G11" s="642"/>
      <c r="H11" s="642"/>
      <c r="I11" s="642"/>
      <c r="J11" s="642"/>
      <c r="K11" s="642"/>
      <c r="L11" s="642"/>
      <c r="M11" s="642"/>
      <c r="N11" s="642"/>
      <c r="O11" s="642"/>
      <c r="P11" s="642"/>
      <c r="Q11" s="642"/>
      <c r="R11" s="642"/>
      <c r="S11" s="642"/>
      <c r="T11" s="642"/>
    </row>
    <row r="12" spans="1:20" x14ac:dyDescent="0.3">
      <c r="A12" s="643"/>
      <c r="B12" s="643"/>
      <c r="C12" s="642"/>
      <c r="D12" s="642"/>
      <c r="E12" s="642"/>
      <c r="F12" s="642"/>
      <c r="G12" s="642"/>
      <c r="H12" s="642"/>
      <c r="I12" s="642"/>
      <c r="J12" s="642"/>
      <c r="K12" s="642"/>
      <c r="L12" s="642"/>
      <c r="M12" s="642"/>
      <c r="N12" s="642"/>
      <c r="O12" s="642"/>
      <c r="P12" s="642"/>
      <c r="Q12" s="642"/>
      <c r="R12" s="642"/>
      <c r="S12" s="642"/>
      <c r="T12" s="642"/>
    </row>
    <row r="13" spans="1:20" x14ac:dyDescent="0.3">
      <c r="A13" s="643"/>
      <c r="B13" s="643"/>
      <c r="C13" s="642"/>
      <c r="D13" s="642"/>
      <c r="E13" s="642"/>
      <c r="F13" s="642"/>
      <c r="G13" s="642"/>
      <c r="H13" s="642"/>
      <c r="I13" s="642"/>
      <c r="J13" s="642"/>
      <c r="K13" s="642"/>
      <c r="L13" s="642"/>
      <c r="M13" s="642"/>
      <c r="N13" s="642"/>
      <c r="O13" s="642"/>
      <c r="P13" s="642"/>
      <c r="Q13" s="642"/>
      <c r="R13" s="642"/>
      <c r="S13" s="642"/>
      <c r="T13" s="642"/>
    </row>
    <row r="14" spans="1:20" x14ac:dyDescent="0.3">
      <c r="A14" s="643" t="s">
        <v>73</v>
      </c>
      <c r="B14" s="643"/>
      <c r="C14" s="642"/>
      <c r="D14" s="642"/>
      <c r="E14" s="642"/>
      <c r="F14" s="642"/>
      <c r="G14" s="642"/>
      <c r="H14" s="642"/>
      <c r="I14" s="642"/>
      <c r="J14" s="642"/>
      <c r="K14" s="642"/>
      <c r="L14" s="642"/>
      <c r="M14" s="642"/>
      <c r="N14" s="642"/>
      <c r="O14" s="642"/>
      <c r="P14" s="642"/>
      <c r="Q14" s="642"/>
      <c r="R14" s="642"/>
      <c r="S14" s="642"/>
      <c r="T14" s="642"/>
    </row>
    <row r="15" spans="1:20" x14ac:dyDescent="0.3">
      <c r="A15" s="643"/>
      <c r="B15" s="643"/>
      <c r="C15" s="642"/>
      <c r="D15" s="642"/>
      <c r="E15" s="642"/>
      <c r="F15" s="642"/>
      <c r="G15" s="642"/>
      <c r="H15" s="642"/>
      <c r="I15" s="642"/>
      <c r="J15" s="642"/>
      <c r="K15" s="642"/>
      <c r="L15" s="642"/>
      <c r="M15" s="642"/>
      <c r="N15" s="642"/>
      <c r="O15" s="642"/>
      <c r="P15" s="642"/>
      <c r="Q15" s="642"/>
      <c r="R15" s="642"/>
      <c r="S15" s="642"/>
      <c r="T15" s="642"/>
    </row>
    <row r="16" spans="1:20" x14ac:dyDescent="0.3">
      <c r="A16" s="643"/>
      <c r="B16" s="643"/>
      <c r="C16" s="642"/>
      <c r="D16" s="642"/>
      <c r="E16" s="642"/>
      <c r="F16" s="642"/>
      <c r="G16" s="642"/>
      <c r="H16" s="642"/>
      <c r="I16" s="642"/>
      <c r="J16" s="642"/>
      <c r="K16" s="642"/>
      <c r="L16" s="642"/>
      <c r="M16" s="642"/>
      <c r="N16" s="642"/>
      <c r="O16" s="642"/>
      <c r="P16" s="642"/>
      <c r="Q16" s="642"/>
      <c r="R16" s="642"/>
      <c r="S16" s="642"/>
      <c r="T16" s="642"/>
    </row>
    <row r="17" spans="1:20" x14ac:dyDescent="0.3">
      <c r="A17" s="643" t="s">
        <v>74</v>
      </c>
      <c r="B17" s="643"/>
      <c r="C17" s="642"/>
      <c r="D17" s="642"/>
      <c r="E17" s="642"/>
      <c r="F17" s="642"/>
      <c r="G17" s="642"/>
      <c r="H17" s="642"/>
      <c r="I17" s="642"/>
      <c r="J17" s="642"/>
      <c r="K17" s="642"/>
      <c r="L17" s="642"/>
      <c r="M17" s="642"/>
      <c r="N17" s="642"/>
      <c r="O17" s="642"/>
      <c r="P17" s="642"/>
      <c r="Q17" s="642"/>
      <c r="R17" s="642"/>
      <c r="S17" s="642"/>
      <c r="T17" s="642"/>
    </row>
    <row r="18" spans="1:20" x14ac:dyDescent="0.3">
      <c r="A18" s="643"/>
      <c r="B18" s="643"/>
      <c r="C18" s="642"/>
      <c r="D18" s="642"/>
      <c r="E18" s="642"/>
      <c r="F18" s="642"/>
      <c r="G18" s="642"/>
      <c r="H18" s="642"/>
      <c r="I18" s="642"/>
      <c r="J18" s="642"/>
      <c r="K18" s="642"/>
      <c r="L18" s="642"/>
      <c r="M18" s="642"/>
      <c r="N18" s="642"/>
      <c r="O18" s="642"/>
      <c r="P18" s="642"/>
      <c r="Q18" s="642"/>
      <c r="R18" s="642"/>
      <c r="S18" s="642"/>
      <c r="T18" s="642"/>
    </row>
    <row r="19" spans="1:20" x14ac:dyDescent="0.3">
      <c r="A19" s="643"/>
      <c r="B19" s="643"/>
      <c r="C19" s="642"/>
      <c r="D19" s="642"/>
      <c r="E19" s="642"/>
      <c r="F19" s="642"/>
      <c r="G19" s="642"/>
      <c r="H19" s="642"/>
      <c r="I19" s="642"/>
      <c r="J19" s="642"/>
      <c r="K19" s="642"/>
      <c r="L19" s="642"/>
      <c r="M19" s="642"/>
      <c r="N19" s="642"/>
      <c r="O19" s="642"/>
      <c r="P19" s="642"/>
      <c r="Q19" s="642"/>
      <c r="R19" s="642"/>
      <c r="S19" s="642"/>
      <c r="T19" s="642"/>
    </row>
    <row r="20" spans="1:20" x14ac:dyDescent="0.3">
      <c r="A20" s="643" t="s">
        <v>75</v>
      </c>
      <c r="B20" s="643"/>
      <c r="C20" s="642"/>
      <c r="D20" s="642"/>
      <c r="E20" s="642"/>
      <c r="F20" s="642"/>
      <c r="G20" s="642"/>
      <c r="H20" s="642"/>
      <c r="I20" s="642"/>
      <c r="J20" s="642"/>
      <c r="K20" s="642"/>
      <c r="L20" s="642"/>
      <c r="M20" s="642"/>
      <c r="N20" s="642"/>
      <c r="O20" s="642"/>
      <c r="P20" s="642"/>
      <c r="Q20" s="642"/>
      <c r="R20" s="642"/>
      <c r="S20" s="642"/>
      <c r="T20" s="642"/>
    </row>
    <row r="21" spans="1:20" x14ac:dyDescent="0.3">
      <c r="A21" s="643"/>
      <c r="B21" s="643"/>
      <c r="C21" s="642"/>
      <c r="D21" s="642"/>
      <c r="E21" s="642"/>
      <c r="F21" s="642"/>
      <c r="G21" s="642"/>
      <c r="H21" s="642"/>
      <c r="I21" s="642"/>
      <c r="J21" s="642"/>
      <c r="K21" s="642"/>
      <c r="L21" s="642"/>
      <c r="M21" s="642"/>
      <c r="N21" s="642"/>
      <c r="O21" s="642"/>
      <c r="P21" s="642"/>
      <c r="Q21" s="642"/>
      <c r="R21" s="642"/>
      <c r="S21" s="642"/>
      <c r="T21" s="642"/>
    </row>
    <row r="22" spans="1:20" x14ac:dyDescent="0.3">
      <c r="A22" s="643"/>
      <c r="B22" s="643"/>
      <c r="C22" s="642"/>
      <c r="D22" s="642"/>
      <c r="E22" s="642"/>
      <c r="F22" s="642"/>
      <c r="G22" s="642"/>
      <c r="H22" s="642"/>
      <c r="I22" s="642"/>
      <c r="J22" s="642"/>
      <c r="K22" s="642"/>
      <c r="L22" s="642"/>
      <c r="M22" s="642"/>
      <c r="N22" s="642"/>
      <c r="O22" s="642"/>
      <c r="P22" s="642"/>
      <c r="Q22" s="642"/>
      <c r="R22" s="642"/>
      <c r="S22" s="642"/>
      <c r="T22" s="642"/>
    </row>
    <row r="23" spans="1:20" ht="15" customHeight="1" x14ac:dyDescent="0.3">
      <c r="A23" s="643" t="s">
        <v>76</v>
      </c>
      <c r="B23" s="643"/>
      <c r="C23" s="642"/>
      <c r="D23" s="642"/>
      <c r="E23" s="642"/>
      <c r="F23" s="642"/>
      <c r="G23" s="642"/>
      <c r="H23" s="642"/>
      <c r="I23" s="642"/>
      <c r="J23" s="642"/>
      <c r="K23" s="642"/>
      <c r="L23" s="642"/>
      <c r="M23" s="642"/>
      <c r="N23" s="642"/>
      <c r="O23" s="642"/>
      <c r="P23" s="642"/>
      <c r="Q23" s="642"/>
      <c r="R23" s="642"/>
      <c r="S23" s="642"/>
      <c r="T23" s="642"/>
    </row>
    <row r="24" spans="1:20" x14ac:dyDescent="0.3">
      <c r="A24" s="643"/>
      <c r="B24" s="643"/>
      <c r="C24" s="642"/>
      <c r="D24" s="642"/>
      <c r="E24" s="642"/>
      <c r="F24" s="642"/>
      <c r="G24" s="642"/>
      <c r="H24" s="642"/>
      <c r="I24" s="642"/>
      <c r="J24" s="642"/>
      <c r="K24" s="642"/>
      <c r="L24" s="642"/>
      <c r="M24" s="642"/>
      <c r="N24" s="642"/>
      <c r="O24" s="642"/>
      <c r="P24" s="642"/>
      <c r="Q24" s="642"/>
      <c r="R24" s="642"/>
      <c r="S24" s="642"/>
      <c r="T24" s="642"/>
    </row>
    <row r="25" spans="1:20" x14ac:dyDescent="0.3">
      <c r="A25" s="643"/>
      <c r="B25" s="643"/>
      <c r="C25" s="642"/>
      <c r="D25" s="642"/>
      <c r="E25" s="642"/>
      <c r="F25" s="642"/>
      <c r="G25" s="642"/>
      <c r="H25" s="642"/>
      <c r="I25" s="642"/>
      <c r="J25" s="642"/>
      <c r="K25" s="642"/>
      <c r="L25" s="642"/>
      <c r="M25" s="642"/>
      <c r="N25" s="642"/>
      <c r="O25" s="642"/>
      <c r="P25" s="642"/>
      <c r="Q25" s="642"/>
      <c r="R25" s="642"/>
      <c r="S25" s="642"/>
      <c r="T25" s="642"/>
    </row>
  </sheetData>
  <mergeCells count="90">
    <mergeCell ref="C20:D22"/>
    <mergeCell ref="E20:F22"/>
    <mergeCell ref="G20:H22"/>
    <mergeCell ref="I20:J22"/>
    <mergeCell ref="K20:L22"/>
    <mergeCell ref="C23:D25"/>
    <mergeCell ref="E23:F25"/>
    <mergeCell ref="G23:H25"/>
    <mergeCell ref="I23:J25"/>
    <mergeCell ref="K23:L25"/>
    <mergeCell ref="M17:N19"/>
    <mergeCell ref="O17:P19"/>
    <mergeCell ref="Q17:R19"/>
    <mergeCell ref="Q23:R25"/>
    <mergeCell ref="S17:T19"/>
    <mergeCell ref="M20:N22"/>
    <mergeCell ref="S23:T25"/>
    <mergeCell ref="O20:P22"/>
    <mergeCell ref="Q20:R22"/>
    <mergeCell ref="S20:T22"/>
    <mergeCell ref="M23:N25"/>
    <mergeCell ref="O23:P25"/>
    <mergeCell ref="C17:D19"/>
    <mergeCell ref="E17:F19"/>
    <mergeCell ref="G17:H19"/>
    <mergeCell ref="I17:J19"/>
    <mergeCell ref="K17:L19"/>
    <mergeCell ref="K14:L16"/>
    <mergeCell ref="M14:N16"/>
    <mergeCell ref="O14:P16"/>
    <mergeCell ref="Q14:R16"/>
    <mergeCell ref="S14:T16"/>
    <mergeCell ref="A20:B22"/>
    <mergeCell ref="C8:D10"/>
    <mergeCell ref="Q8:R10"/>
    <mergeCell ref="K5:L7"/>
    <mergeCell ref="S8:T10"/>
    <mergeCell ref="C11:D13"/>
    <mergeCell ref="E11:F13"/>
    <mergeCell ref="G11:H13"/>
    <mergeCell ref="I11:J13"/>
    <mergeCell ref="K11:L13"/>
    <mergeCell ref="M11:N13"/>
    <mergeCell ref="O11:P13"/>
    <mergeCell ref="Q11:R13"/>
    <mergeCell ref="S11:T13"/>
    <mergeCell ref="G8:H10"/>
    <mergeCell ref="I8:J10"/>
    <mergeCell ref="A5:B7"/>
    <mergeCell ref="I4:J4"/>
    <mergeCell ref="O8:P10"/>
    <mergeCell ref="A23:B25"/>
    <mergeCell ref="C5:D7"/>
    <mergeCell ref="E5:F7"/>
    <mergeCell ref="G5:H7"/>
    <mergeCell ref="I5:J7"/>
    <mergeCell ref="C14:D16"/>
    <mergeCell ref="E14:F16"/>
    <mergeCell ref="G14:H16"/>
    <mergeCell ref="I14:J16"/>
    <mergeCell ref="A8:B10"/>
    <mergeCell ref="A11:B13"/>
    <mergeCell ref="A14:B16"/>
    <mergeCell ref="A17:B19"/>
    <mergeCell ref="I1:J3"/>
    <mergeCell ref="K1:L3"/>
    <mergeCell ref="E8:F10"/>
    <mergeCell ref="K4:L4"/>
    <mergeCell ref="M4:N4"/>
    <mergeCell ref="K8:L10"/>
    <mergeCell ref="M8:N10"/>
    <mergeCell ref="A1:B2"/>
    <mergeCell ref="A3:B4"/>
    <mergeCell ref="C4:D4"/>
    <mergeCell ref="E4:F4"/>
    <mergeCell ref="G4:H4"/>
    <mergeCell ref="C1:D3"/>
    <mergeCell ref="E1:F3"/>
    <mergeCell ref="G1:H3"/>
    <mergeCell ref="S1:T3"/>
    <mergeCell ref="Q4:R4"/>
    <mergeCell ref="S4:T4"/>
    <mergeCell ref="M5:N7"/>
    <mergeCell ref="O5:P7"/>
    <mergeCell ref="M1:N3"/>
    <mergeCell ref="O1:P3"/>
    <mergeCell ref="Q5:R7"/>
    <mergeCell ref="S5:T7"/>
    <mergeCell ref="Q1:R3"/>
    <mergeCell ref="O4:P4"/>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1"/>
  <sheetViews>
    <sheetView workbookViewId="0">
      <selection sqref="A1:B3"/>
    </sheetView>
  </sheetViews>
  <sheetFormatPr baseColWidth="10" defaultRowHeight="14.4" x14ac:dyDescent="0.3"/>
  <sheetData>
    <row r="1" spans="1:24" x14ac:dyDescent="0.3">
      <c r="A1" s="644" t="s">
        <v>80</v>
      </c>
      <c r="B1" s="644"/>
      <c r="C1" s="644" t="s">
        <v>81</v>
      </c>
      <c r="D1" s="644"/>
      <c r="E1" s="644"/>
      <c r="F1" s="644"/>
      <c r="G1" s="644" t="s">
        <v>82</v>
      </c>
      <c r="H1" s="644"/>
      <c r="I1" s="644" t="s">
        <v>83</v>
      </c>
      <c r="J1" s="644"/>
      <c r="K1" s="644" t="s">
        <v>84</v>
      </c>
      <c r="L1" s="644"/>
      <c r="M1" s="644" t="s">
        <v>85</v>
      </c>
      <c r="N1" s="644"/>
      <c r="O1" s="644" t="s">
        <v>86</v>
      </c>
      <c r="P1" s="644"/>
      <c r="Q1" s="644" t="s">
        <v>87</v>
      </c>
      <c r="R1" s="644"/>
      <c r="S1" s="644" t="s">
        <v>88</v>
      </c>
      <c r="T1" s="644"/>
      <c r="U1" s="644" t="s">
        <v>89</v>
      </c>
      <c r="V1" s="644"/>
      <c r="W1" s="644" t="s">
        <v>90</v>
      </c>
      <c r="X1" s="644"/>
    </row>
    <row r="2" spans="1:24" x14ac:dyDescent="0.3">
      <c r="A2" s="644"/>
      <c r="B2" s="644"/>
      <c r="C2" s="644"/>
      <c r="D2" s="644"/>
      <c r="E2" s="644"/>
      <c r="F2" s="644"/>
      <c r="G2" s="644"/>
      <c r="H2" s="644"/>
      <c r="I2" s="644"/>
      <c r="J2" s="644"/>
      <c r="K2" s="644"/>
      <c r="L2" s="644"/>
      <c r="M2" s="644"/>
      <c r="N2" s="644"/>
      <c r="O2" s="644"/>
      <c r="P2" s="644"/>
      <c r="Q2" s="644"/>
      <c r="R2" s="644"/>
      <c r="S2" s="644"/>
      <c r="T2" s="644"/>
      <c r="U2" s="644"/>
      <c r="V2" s="644"/>
      <c r="W2" s="644"/>
      <c r="X2" s="644"/>
    </row>
    <row r="3" spans="1:24" x14ac:dyDescent="0.3">
      <c r="A3" s="644"/>
      <c r="B3" s="644"/>
      <c r="C3" s="644"/>
      <c r="D3" s="644"/>
      <c r="E3" s="644"/>
      <c r="F3" s="644"/>
      <c r="G3" s="644"/>
      <c r="H3" s="644"/>
      <c r="I3" s="644"/>
      <c r="J3" s="644"/>
      <c r="K3" s="644"/>
      <c r="L3" s="644"/>
      <c r="M3" s="644"/>
      <c r="N3" s="644"/>
      <c r="O3" s="644"/>
      <c r="P3" s="644"/>
      <c r="Q3" s="644"/>
      <c r="R3" s="644"/>
      <c r="S3" s="644"/>
      <c r="T3" s="644"/>
      <c r="U3" s="644"/>
      <c r="V3" s="644"/>
      <c r="W3" s="644"/>
      <c r="X3" s="644"/>
    </row>
    <row r="4" spans="1:24" x14ac:dyDescent="0.3">
      <c r="A4" s="645"/>
      <c r="B4" s="645"/>
      <c r="C4" s="645"/>
      <c r="D4" s="645"/>
      <c r="E4" s="645"/>
      <c r="F4" s="645"/>
      <c r="G4" s="645"/>
      <c r="H4" s="645"/>
      <c r="I4" s="645"/>
      <c r="J4" s="645"/>
      <c r="K4" s="645"/>
      <c r="L4" s="645"/>
      <c r="M4" s="645"/>
      <c r="N4" s="645"/>
      <c r="O4" s="645"/>
      <c r="P4" s="645"/>
      <c r="Q4" s="645"/>
      <c r="R4" s="645"/>
      <c r="S4" s="645"/>
      <c r="T4" s="645"/>
      <c r="U4" s="645"/>
      <c r="V4" s="645"/>
      <c r="W4" s="645"/>
      <c r="X4" s="645"/>
    </row>
    <row r="5" spans="1:24" x14ac:dyDescent="0.3">
      <c r="A5" s="645"/>
      <c r="B5" s="645"/>
      <c r="C5" s="645"/>
      <c r="D5" s="645"/>
      <c r="E5" s="645"/>
      <c r="F5" s="645"/>
      <c r="G5" s="645"/>
      <c r="H5" s="645"/>
      <c r="I5" s="645"/>
      <c r="J5" s="645"/>
      <c r="K5" s="645"/>
      <c r="L5" s="645"/>
      <c r="M5" s="645"/>
      <c r="N5" s="645"/>
      <c r="O5" s="645"/>
      <c r="P5" s="645"/>
      <c r="Q5" s="645"/>
      <c r="R5" s="645"/>
      <c r="S5" s="645"/>
      <c r="T5" s="645"/>
      <c r="U5" s="645"/>
      <c r="V5" s="645"/>
      <c r="W5" s="645"/>
      <c r="X5" s="645"/>
    </row>
    <row r="6" spans="1:24" x14ac:dyDescent="0.3">
      <c r="A6" s="645"/>
      <c r="B6" s="645"/>
      <c r="C6" s="645"/>
      <c r="D6" s="645"/>
      <c r="E6" s="645"/>
      <c r="F6" s="645"/>
      <c r="G6" s="645"/>
      <c r="H6" s="645"/>
      <c r="I6" s="645"/>
      <c r="J6" s="645"/>
      <c r="K6" s="645"/>
      <c r="L6" s="645"/>
      <c r="M6" s="645"/>
      <c r="N6" s="645"/>
      <c r="O6" s="645"/>
      <c r="P6" s="645"/>
      <c r="Q6" s="645"/>
      <c r="R6" s="645"/>
      <c r="S6" s="645"/>
      <c r="T6" s="645"/>
      <c r="U6" s="645"/>
      <c r="V6" s="645"/>
      <c r="W6" s="645"/>
      <c r="X6" s="645"/>
    </row>
    <row r="7" spans="1:24" x14ac:dyDescent="0.3">
      <c r="A7" s="645"/>
      <c r="B7" s="645"/>
      <c r="C7" s="645"/>
      <c r="D7" s="645"/>
      <c r="E7" s="645"/>
      <c r="F7" s="645"/>
      <c r="G7" s="645"/>
      <c r="H7" s="645"/>
      <c r="I7" s="645"/>
      <c r="J7" s="645"/>
      <c r="K7" s="645"/>
      <c r="L7" s="645"/>
      <c r="M7" s="645"/>
      <c r="N7" s="645"/>
      <c r="O7" s="645"/>
      <c r="P7" s="645"/>
      <c r="Q7" s="645"/>
      <c r="R7" s="645"/>
      <c r="S7" s="645"/>
      <c r="T7" s="645"/>
      <c r="U7" s="645"/>
      <c r="V7" s="645"/>
      <c r="W7" s="645"/>
      <c r="X7" s="645"/>
    </row>
    <row r="8" spans="1:24" x14ac:dyDescent="0.3">
      <c r="A8" s="645"/>
      <c r="B8" s="645"/>
      <c r="C8" s="645"/>
      <c r="D8" s="645"/>
      <c r="E8" s="645"/>
      <c r="F8" s="645"/>
      <c r="G8" s="645"/>
      <c r="H8" s="645"/>
      <c r="I8" s="645"/>
      <c r="J8" s="645"/>
      <c r="K8" s="645"/>
      <c r="L8" s="645"/>
      <c r="M8" s="645"/>
      <c r="N8" s="645"/>
      <c r="O8" s="645"/>
      <c r="P8" s="645"/>
      <c r="Q8" s="645"/>
      <c r="R8" s="645"/>
      <c r="S8" s="645"/>
      <c r="T8" s="645"/>
      <c r="U8" s="645"/>
      <c r="V8" s="645"/>
      <c r="W8" s="645"/>
      <c r="X8" s="645"/>
    </row>
    <row r="9" spans="1:24" x14ac:dyDescent="0.3">
      <c r="A9" s="645"/>
      <c r="B9" s="645"/>
      <c r="C9" s="645"/>
      <c r="D9" s="645"/>
      <c r="E9" s="645"/>
      <c r="F9" s="645"/>
      <c r="G9" s="645"/>
      <c r="H9" s="645"/>
      <c r="I9" s="645"/>
      <c r="J9" s="645"/>
      <c r="K9" s="645"/>
      <c r="L9" s="645"/>
      <c r="M9" s="645"/>
      <c r="N9" s="645"/>
      <c r="O9" s="645"/>
      <c r="P9" s="645"/>
      <c r="Q9" s="645"/>
      <c r="R9" s="645"/>
      <c r="S9" s="645"/>
      <c r="T9" s="645"/>
      <c r="U9" s="645"/>
      <c r="V9" s="645"/>
      <c r="W9" s="645"/>
      <c r="X9" s="645"/>
    </row>
    <row r="10" spans="1:24" x14ac:dyDescent="0.3">
      <c r="A10" s="645"/>
      <c r="B10" s="645"/>
      <c r="C10" s="645"/>
      <c r="D10" s="645"/>
      <c r="E10" s="645"/>
      <c r="F10" s="645"/>
      <c r="G10" s="645"/>
      <c r="H10" s="645"/>
      <c r="I10" s="645"/>
      <c r="J10" s="645"/>
      <c r="K10" s="645"/>
      <c r="L10" s="645"/>
      <c r="M10" s="645"/>
      <c r="N10" s="645"/>
      <c r="O10" s="645"/>
      <c r="P10" s="645"/>
      <c r="Q10" s="645"/>
      <c r="R10" s="645"/>
      <c r="S10" s="645"/>
      <c r="T10" s="645"/>
      <c r="U10" s="645"/>
      <c r="V10" s="645"/>
      <c r="W10" s="645"/>
      <c r="X10" s="645"/>
    </row>
    <row r="11" spans="1:24" x14ac:dyDescent="0.3">
      <c r="A11" s="645"/>
      <c r="B11" s="645"/>
      <c r="C11" s="645"/>
      <c r="D11" s="645"/>
      <c r="E11" s="645"/>
      <c r="F11" s="645"/>
      <c r="G11" s="645"/>
      <c r="H11" s="645"/>
      <c r="I11" s="645"/>
      <c r="J11" s="645"/>
      <c r="K11" s="645"/>
      <c r="L11" s="645"/>
      <c r="M11" s="645"/>
      <c r="N11" s="645"/>
      <c r="O11" s="645"/>
      <c r="P11" s="645"/>
      <c r="Q11" s="645"/>
      <c r="R11" s="645"/>
      <c r="S11" s="645"/>
      <c r="T11" s="645"/>
      <c r="U11" s="645"/>
      <c r="V11" s="645"/>
      <c r="W11" s="645"/>
      <c r="X11" s="645"/>
    </row>
    <row r="12" spans="1:24" x14ac:dyDescent="0.3">
      <c r="A12" s="645"/>
      <c r="B12" s="645"/>
      <c r="C12" s="645"/>
      <c r="D12" s="645"/>
      <c r="E12" s="645"/>
      <c r="F12" s="645"/>
      <c r="G12" s="645"/>
      <c r="H12" s="645"/>
      <c r="I12" s="645"/>
      <c r="J12" s="645"/>
      <c r="K12" s="645"/>
      <c r="L12" s="645"/>
      <c r="M12" s="645"/>
      <c r="N12" s="645"/>
      <c r="O12" s="645"/>
      <c r="P12" s="645"/>
      <c r="Q12" s="645"/>
      <c r="R12" s="645"/>
      <c r="S12" s="645"/>
      <c r="T12" s="645"/>
      <c r="U12" s="645"/>
      <c r="V12" s="645"/>
      <c r="W12" s="645"/>
      <c r="X12" s="645"/>
    </row>
    <row r="13" spans="1:24" x14ac:dyDescent="0.3">
      <c r="A13" s="645"/>
      <c r="B13" s="645"/>
      <c r="C13" s="645"/>
      <c r="D13" s="645"/>
      <c r="E13" s="645"/>
      <c r="F13" s="645"/>
      <c r="G13" s="645"/>
      <c r="H13" s="645"/>
      <c r="I13" s="645"/>
      <c r="J13" s="645"/>
      <c r="K13" s="645"/>
      <c r="L13" s="645"/>
      <c r="M13" s="645"/>
      <c r="N13" s="645"/>
      <c r="O13" s="645"/>
      <c r="P13" s="645"/>
      <c r="Q13" s="645"/>
      <c r="R13" s="645"/>
      <c r="S13" s="645"/>
      <c r="T13" s="645"/>
      <c r="U13" s="645"/>
      <c r="V13" s="645"/>
      <c r="W13" s="645"/>
      <c r="X13" s="645"/>
    </row>
    <row r="14" spans="1:24" x14ac:dyDescent="0.3">
      <c r="A14" s="645"/>
      <c r="B14" s="645"/>
      <c r="C14" s="645"/>
      <c r="D14" s="645"/>
      <c r="E14" s="645"/>
      <c r="F14" s="645"/>
      <c r="G14" s="645"/>
      <c r="H14" s="645"/>
      <c r="I14" s="645"/>
      <c r="J14" s="645"/>
      <c r="K14" s="645"/>
      <c r="L14" s="645"/>
      <c r="M14" s="645"/>
      <c r="N14" s="645"/>
      <c r="O14" s="645"/>
      <c r="P14" s="645"/>
      <c r="Q14" s="645"/>
      <c r="R14" s="645"/>
      <c r="S14" s="645"/>
      <c r="T14" s="645"/>
      <c r="U14" s="645"/>
      <c r="V14" s="645"/>
      <c r="W14" s="645"/>
      <c r="X14" s="645"/>
    </row>
    <row r="15" spans="1:24" x14ac:dyDescent="0.3">
      <c r="A15" s="645"/>
      <c r="B15" s="645"/>
      <c r="C15" s="645"/>
      <c r="D15" s="645"/>
      <c r="E15" s="645"/>
      <c r="F15" s="645"/>
      <c r="G15" s="645"/>
      <c r="H15" s="645"/>
      <c r="I15" s="645"/>
      <c r="J15" s="645"/>
      <c r="K15" s="645"/>
      <c r="L15" s="645"/>
      <c r="M15" s="645"/>
      <c r="N15" s="645"/>
      <c r="O15" s="645"/>
      <c r="P15" s="645"/>
      <c r="Q15" s="645"/>
      <c r="R15" s="645"/>
      <c r="S15" s="645"/>
      <c r="T15" s="645"/>
      <c r="U15" s="645"/>
      <c r="V15" s="645"/>
      <c r="W15" s="645"/>
      <c r="X15" s="645"/>
    </row>
    <row r="16" spans="1:24" x14ac:dyDescent="0.3">
      <c r="A16" s="645"/>
      <c r="B16" s="645"/>
      <c r="C16" s="645"/>
      <c r="D16" s="645"/>
      <c r="E16" s="645"/>
      <c r="F16" s="645"/>
      <c r="G16" s="645"/>
      <c r="H16" s="645"/>
      <c r="I16" s="645"/>
      <c r="J16" s="645"/>
      <c r="K16" s="645"/>
      <c r="L16" s="645"/>
      <c r="M16" s="645"/>
      <c r="N16" s="645"/>
      <c r="O16" s="645"/>
      <c r="P16" s="645"/>
      <c r="Q16" s="645"/>
      <c r="R16" s="645"/>
      <c r="S16" s="645"/>
      <c r="T16" s="645"/>
      <c r="U16" s="645"/>
      <c r="V16" s="645"/>
      <c r="W16" s="645"/>
      <c r="X16" s="645"/>
    </row>
    <row r="17" spans="1:24" x14ac:dyDescent="0.3">
      <c r="A17" s="645"/>
      <c r="B17" s="645"/>
      <c r="C17" s="645"/>
      <c r="D17" s="645"/>
      <c r="E17" s="645"/>
      <c r="F17" s="645"/>
      <c r="G17" s="645"/>
      <c r="H17" s="645"/>
      <c r="I17" s="645"/>
      <c r="J17" s="645"/>
      <c r="K17" s="645"/>
      <c r="L17" s="645"/>
      <c r="M17" s="645"/>
      <c r="N17" s="645"/>
      <c r="O17" s="645"/>
      <c r="P17" s="645"/>
      <c r="Q17" s="645"/>
      <c r="R17" s="645"/>
      <c r="S17" s="645"/>
      <c r="T17" s="645"/>
      <c r="U17" s="645"/>
      <c r="V17" s="645"/>
      <c r="W17" s="645"/>
      <c r="X17" s="645"/>
    </row>
    <row r="18" spans="1:24" x14ac:dyDescent="0.3">
      <c r="A18" s="645"/>
      <c r="B18" s="645"/>
      <c r="C18" s="645"/>
      <c r="D18" s="645"/>
      <c r="E18" s="645"/>
      <c r="F18" s="645"/>
      <c r="G18" s="645"/>
      <c r="H18" s="645"/>
      <c r="I18" s="645"/>
      <c r="J18" s="645"/>
      <c r="K18" s="645"/>
      <c r="L18" s="645"/>
      <c r="M18" s="645"/>
      <c r="N18" s="645"/>
      <c r="O18" s="645"/>
      <c r="P18" s="645"/>
      <c r="Q18" s="645"/>
      <c r="R18" s="645"/>
      <c r="S18" s="645"/>
      <c r="T18" s="645"/>
      <c r="U18" s="645"/>
      <c r="V18" s="645"/>
      <c r="W18" s="645"/>
      <c r="X18" s="645"/>
    </row>
    <row r="19" spans="1:24" x14ac:dyDescent="0.3">
      <c r="A19" s="645"/>
      <c r="B19" s="645"/>
      <c r="C19" s="645"/>
      <c r="D19" s="645"/>
      <c r="E19" s="645"/>
      <c r="F19" s="645"/>
      <c r="G19" s="645"/>
      <c r="H19" s="645"/>
      <c r="I19" s="645"/>
      <c r="J19" s="645"/>
      <c r="K19" s="645"/>
      <c r="L19" s="645"/>
      <c r="M19" s="645"/>
      <c r="N19" s="645"/>
      <c r="O19" s="645"/>
      <c r="P19" s="645"/>
      <c r="Q19" s="645"/>
      <c r="R19" s="645"/>
      <c r="S19" s="645"/>
      <c r="T19" s="645"/>
      <c r="U19" s="645"/>
      <c r="V19" s="645"/>
      <c r="W19" s="645"/>
      <c r="X19" s="645"/>
    </row>
    <row r="20" spans="1:24" x14ac:dyDescent="0.3">
      <c r="A20" s="645"/>
      <c r="B20" s="645"/>
      <c r="C20" s="645"/>
      <c r="D20" s="645"/>
      <c r="E20" s="645"/>
      <c r="F20" s="645"/>
      <c r="G20" s="645"/>
      <c r="H20" s="645"/>
      <c r="I20" s="645"/>
      <c r="J20" s="645"/>
      <c r="K20" s="645"/>
      <c r="L20" s="645"/>
      <c r="M20" s="645"/>
      <c r="N20" s="645"/>
      <c r="O20" s="645"/>
      <c r="P20" s="645"/>
      <c r="Q20" s="645"/>
      <c r="R20" s="645"/>
      <c r="S20" s="645"/>
      <c r="T20" s="645"/>
      <c r="U20" s="645"/>
      <c r="V20" s="645"/>
      <c r="W20" s="645"/>
      <c r="X20" s="645"/>
    </row>
    <row r="21" spans="1:24" x14ac:dyDescent="0.3">
      <c r="A21" s="645"/>
      <c r="B21" s="645"/>
      <c r="C21" s="645"/>
      <c r="D21" s="645"/>
      <c r="E21" s="645"/>
      <c r="F21" s="645"/>
      <c r="G21" s="645"/>
      <c r="H21" s="645"/>
      <c r="I21" s="645"/>
      <c r="J21" s="645"/>
      <c r="K21" s="645"/>
      <c r="L21" s="645"/>
      <c r="M21" s="645"/>
      <c r="N21" s="645"/>
      <c r="O21" s="645"/>
      <c r="P21" s="645"/>
      <c r="Q21" s="645"/>
      <c r="R21" s="645"/>
      <c r="S21" s="645"/>
      <c r="T21" s="645"/>
      <c r="U21" s="645"/>
      <c r="V21" s="645"/>
      <c r="W21" s="645"/>
      <c r="X21" s="645"/>
    </row>
    <row r="22" spans="1:24" x14ac:dyDescent="0.3">
      <c r="A22" s="645"/>
      <c r="B22" s="645"/>
      <c r="C22" s="645"/>
      <c r="D22" s="645"/>
      <c r="E22" s="645"/>
      <c r="F22" s="645"/>
      <c r="G22" s="645"/>
      <c r="H22" s="645"/>
      <c r="I22" s="645"/>
      <c r="J22" s="645"/>
      <c r="K22" s="645"/>
      <c r="L22" s="645"/>
      <c r="M22" s="645"/>
      <c r="N22" s="645"/>
      <c r="O22" s="645"/>
      <c r="P22" s="645"/>
      <c r="Q22" s="645"/>
      <c r="R22" s="645"/>
      <c r="S22" s="645"/>
      <c r="T22" s="645"/>
      <c r="U22" s="645"/>
      <c r="V22" s="645"/>
      <c r="W22" s="645"/>
      <c r="X22" s="645"/>
    </row>
    <row r="23" spans="1:24" x14ac:dyDescent="0.3">
      <c r="A23" s="645"/>
      <c r="B23" s="645"/>
      <c r="C23" s="645"/>
      <c r="D23" s="645"/>
      <c r="E23" s="645"/>
      <c r="F23" s="645"/>
      <c r="G23" s="645"/>
      <c r="H23" s="645"/>
      <c r="I23" s="645"/>
      <c r="J23" s="645"/>
      <c r="K23" s="645"/>
      <c r="L23" s="645"/>
      <c r="M23" s="645"/>
      <c r="N23" s="645"/>
      <c r="O23" s="645"/>
      <c r="P23" s="645"/>
      <c r="Q23" s="645"/>
      <c r="R23" s="645"/>
      <c r="S23" s="645"/>
      <c r="T23" s="645"/>
      <c r="U23" s="645"/>
      <c r="V23" s="645"/>
      <c r="W23" s="645"/>
      <c r="X23" s="645"/>
    </row>
    <row r="24" spans="1:24" x14ac:dyDescent="0.3">
      <c r="A24" s="645"/>
      <c r="B24" s="645"/>
      <c r="C24" s="645"/>
      <c r="D24" s="645"/>
      <c r="E24" s="645"/>
      <c r="F24" s="645"/>
      <c r="G24" s="645"/>
      <c r="H24" s="645"/>
      <c r="I24" s="645"/>
      <c r="J24" s="645"/>
      <c r="K24" s="645"/>
      <c r="L24" s="645"/>
      <c r="M24" s="645"/>
      <c r="N24" s="645"/>
      <c r="O24" s="645"/>
      <c r="P24" s="645"/>
      <c r="Q24" s="645"/>
      <c r="R24" s="645"/>
      <c r="S24" s="645"/>
      <c r="T24" s="645"/>
      <c r="U24" s="645"/>
      <c r="V24" s="645"/>
      <c r="W24" s="645"/>
      <c r="X24" s="645"/>
    </row>
    <row r="25" spans="1:24" x14ac:dyDescent="0.3">
      <c r="A25" s="645"/>
      <c r="B25" s="645"/>
      <c r="C25" s="645"/>
      <c r="D25" s="645"/>
      <c r="E25" s="645"/>
      <c r="F25" s="645"/>
      <c r="G25" s="645"/>
      <c r="H25" s="645"/>
      <c r="I25" s="645"/>
      <c r="J25" s="645"/>
      <c r="K25" s="645"/>
      <c r="L25" s="645"/>
      <c r="M25" s="645"/>
      <c r="N25" s="645"/>
      <c r="O25" s="645"/>
      <c r="P25" s="645"/>
      <c r="Q25" s="645"/>
      <c r="R25" s="645"/>
      <c r="S25" s="645"/>
      <c r="T25" s="645"/>
      <c r="U25" s="645"/>
      <c r="V25" s="645"/>
      <c r="W25" s="645"/>
      <c r="X25" s="645"/>
    </row>
    <row r="26" spans="1:24" x14ac:dyDescent="0.3">
      <c r="A26" s="645"/>
      <c r="B26" s="645"/>
      <c r="C26" s="645"/>
      <c r="D26" s="645"/>
      <c r="E26" s="645"/>
      <c r="F26" s="645"/>
      <c r="G26" s="645"/>
      <c r="H26" s="645"/>
      <c r="I26" s="645"/>
      <c r="J26" s="645"/>
      <c r="K26" s="645"/>
      <c r="L26" s="645"/>
      <c r="M26" s="645"/>
      <c r="N26" s="645"/>
      <c r="O26" s="645"/>
      <c r="P26" s="645"/>
      <c r="Q26" s="645"/>
      <c r="R26" s="645"/>
      <c r="S26" s="645"/>
      <c r="T26" s="645"/>
      <c r="U26" s="645"/>
      <c r="V26" s="645"/>
      <c r="W26" s="645"/>
      <c r="X26" s="645"/>
    </row>
    <row r="27" spans="1:24" x14ac:dyDescent="0.3">
      <c r="A27" s="645"/>
      <c r="B27" s="645"/>
      <c r="C27" s="645"/>
      <c r="D27" s="645"/>
      <c r="E27" s="645"/>
      <c r="F27" s="645"/>
      <c r="G27" s="645"/>
      <c r="H27" s="645"/>
      <c r="I27" s="645"/>
      <c r="J27" s="645"/>
      <c r="K27" s="645"/>
      <c r="L27" s="645"/>
      <c r="M27" s="645"/>
      <c r="N27" s="645"/>
      <c r="O27" s="645"/>
      <c r="P27" s="645"/>
      <c r="Q27" s="645"/>
      <c r="R27" s="645"/>
      <c r="S27" s="645"/>
      <c r="T27" s="645"/>
      <c r="U27" s="645"/>
      <c r="V27" s="645"/>
      <c r="W27" s="645"/>
      <c r="X27" s="645"/>
    </row>
    <row r="28" spans="1:24" x14ac:dyDescent="0.3">
      <c r="A28" s="645"/>
      <c r="B28" s="645"/>
      <c r="C28" s="645"/>
      <c r="D28" s="645"/>
      <c r="E28" s="645"/>
      <c r="F28" s="645"/>
      <c r="G28" s="645"/>
      <c r="H28" s="645"/>
      <c r="I28" s="645"/>
      <c r="J28" s="645"/>
      <c r="K28" s="645"/>
      <c r="L28" s="645"/>
      <c r="M28" s="645"/>
      <c r="N28" s="645"/>
      <c r="O28" s="645"/>
      <c r="P28" s="645"/>
      <c r="Q28" s="645"/>
      <c r="R28" s="645"/>
      <c r="S28" s="645"/>
      <c r="T28" s="645"/>
      <c r="U28" s="645"/>
      <c r="V28" s="645"/>
      <c r="W28" s="645"/>
      <c r="X28" s="645"/>
    </row>
    <row r="29" spans="1:24" x14ac:dyDescent="0.3">
      <c r="A29" s="645"/>
      <c r="B29" s="645"/>
      <c r="C29" s="645"/>
      <c r="D29" s="645"/>
      <c r="E29" s="645"/>
      <c r="F29" s="645"/>
      <c r="G29" s="645"/>
      <c r="H29" s="645"/>
      <c r="I29" s="645"/>
      <c r="J29" s="645"/>
      <c r="K29" s="645"/>
      <c r="L29" s="645"/>
      <c r="M29" s="645"/>
      <c r="N29" s="645"/>
      <c r="O29" s="645"/>
      <c r="P29" s="645"/>
      <c r="Q29" s="645"/>
      <c r="R29" s="645"/>
      <c r="S29" s="645"/>
      <c r="T29" s="645"/>
      <c r="U29" s="645"/>
      <c r="V29" s="645"/>
      <c r="W29" s="645"/>
      <c r="X29" s="645"/>
    </row>
    <row r="30" spans="1:24" x14ac:dyDescent="0.3">
      <c r="A30" s="645"/>
      <c r="B30" s="645"/>
      <c r="C30" s="645"/>
      <c r="D30" s="645"/>
      <c r="E30" s="645"/>
      <c r="F30" s="645"/>
      <c r="G30" s="645"/>
      <c r="H30" s="645"/>
      <c r="I30" s="645"/>
      <c r="J30" s="645"/>
      <c r="K30" s="645"/>
      <c r="L30" s="645"/>
      <c r="M30" s="645"/>
      <c r="N30" s="645"/>
      <c r="O30" s="645"/>
      <c r="P30" s="645"/>
      <c r="Q30" s="645"/>
      <c r="R30" s="645"/>
      <c r="S30" s="645"/>
      <c r="T30" s="645"/>
      <c r="U30" s="645"/>
      <c r="V30" s="645"/>
      <c r="W30" s="645"/>
      <c r="X30" s="645"/>
    </row>
    <row r="31" spans="1:24" x14ac:dyDescent="0.3">
      <c r="A31" s="645"/>
      <c r="B31" s="645"/>
      <c r="C31" s="645"/>
      <c r="D31" s="645"/>
      <c r="E31" s="645"/>
      <c r="F31" s="645"/>
      <c r="G31" s="645"/>
      <c r="H31" s="645"/>
      <c r="I31" s="645"/>
      <c r="J31" s="645"/>
      <c r="K31" s="645"/>
      <c r="L31" s="645"/>
      <c r="M31" s="645"/>
      <c r="N31" s="645"/>
      <c r="O31" s="645"/>
      <c r="P31" s="645"/>
      <c r="Q31" s="645"/>
      <c r="R31" s="645"/>
      <c r="S31" s="645"/>
      <c r="T31" s="645"/>
      <c r="U31" s="645"/>
      <c r="V31" s="645"/>
      <c r="W31" s="645"/>
      <c r="X31" s="645"/>
    </row>
    <row r="32" spans="1:24" x14ac:dyDescent="0.3">
      <c r="A32" s="645"/>
      <c r="B32" s="645"/>
      <c r="C32" s="645"/>
      <c r="D32" s="645"/>
      <c r="E32" s="645"/>
      <c r="F32" s="645"/>
      <c r="G32" s="645"/>
      <c r="H32" s="645"/>
      <c r="I32" s="645"/>
      <c r="J32" s="645"/>
      <c r="K32" s="645"/>
      <c r="L32" s="645"/>
      <c r="M32" s="645"/>
      <c r="N32" s="645"/>
      <c r="O32" s="645"/>
      <c r="P32" s="645"/>
      <c r="Q32" s="645"/>
      <c r="R32" s="645"/>
      <c r="S32" s="645"/>
      <c r="T32" s="645"/>
      <c r="U32" s="645"/>
      <c r="V32" s="645"/>
      <c r="W32" s="645"/>
      <c r="X32" s="645"/>
    </row>
    <row r="33" spans="1:24" x14ac:dyDescent="0.3">
      <c r="A33" s="645"/>
      <c r="B33" s="645"/>
      <c r="C33" s="645"/>
      <c r="D33" s="645"/>
      <c r="E33" s="645"/>
      <c r="F33" s="645"/>
      <c r="G33" s="645"/>
      <c r="H33" s="645"/>
      <c r="I33" s="645"/>
      <c r="J33" s="645"/>
      <c r="K33" s="645"/>
      <c r="L33" s="645"/>
      <c r="M33" s="645"/>
      <c r="N33" s="645"/>
      <c r="O33" s="645"/>
      <c r="P33" s="645"/>
      <c r="Q33" s="645"/>
      <c r="R33" s="645"/>
      <c r="S33" s="645"/>
      <c r="T33" s="645"/>
      <c r="U33" s="645"/>
      <c r="V33" s="645"/>
      <c r="W33" s="645"/>
      <c r="X33" s="645"/>
    </row>
    <row r="34" spans="1:24" x14ac:dyDescent="0.3">
      <c r="A34" s="645"/>
      <c r="B34" s="645"/>
      <c r="C34" s="645"/>
      <c r="D34" s="645"/>
      <c r="E34" s="645"/>
      <c r="F34" s="645"/>
      <c r="G34" s="645"/>
      <c r="H34" s="645"/>
      <c r="I34" s="645"/>
      <c r="J34" s="645"/>
      <c r="K34" s="645"/>
      <c r="L34" s="645"/>
      <c r="M34" s="645"/>
      <c r="N34" s="645"/>
      <c r="O34" s="645"/>
      <c r="P34" s="645"/>
      <c r="Q34" s="645"/>
      <c r="R34" s="645"/>
      <c r="S34" s="645"/>
      <c r="T34" s="645"/>
      <c r="U34" s="645"/>
      <c r="V34" s="645"/>
      <c r="W34" s="645"/>
      <c r="X34" s="645"/>
    </row>
    <row r="35" spans="1:24" x14ac:dyDescent="0.3">
      <c r="A35" s="645"/>
      <c r="B35" s="645"/>
      <c r="C35" s="645"/>
      <c r="D35" s="645"/>
      <c r="E35" s="645"/>
      <c r="F35" s="645"/>
      <c r="G35" s="645"/>
      <c r="H35" s="645"/>
      <c r="I35" s="645"/>
      <c r="J35" s="645"/>
      <c r="K35" s="645"/>
      <c r="L35" s="645"/>
      <c r="M35" s="645"/>
      <c r="N35" s="645"/>
      <c r="O35" s="645"/>
      <c r="P35" s="645"/>
      <c r="Q35" s="645"/>
      <c r="R35" s="645"/>
      <c r="S35" s="645"/>
      <c r="T35" s="645"/>
      <c r="U35" s="645"/>
      <c r="V35" s="645"/>
      <c r="W35" s="645"/>
      <c r="X35" s="645"/>
    </row>
    <row r="36" spans="1:24" x14ac:dyDescent="0.3">
      <c r="A36" s="645"/>
      <c r="B36" s="645"/>
      <c r="C36" s="645"/>
      <c r="D36" s="645"/>
      <c r="E36" s="645"/>
      <c r="F36" s="645"/>
      <c r="G36" s="645"/>
      <c r="H36" s="645"/>
      <c r="I36" s="645"/>
      <c r="J36" s="645"/>
      <c r="K36" s="645"/>
      <c r="L36" s="645"/>
      <c r="M36" s="645"/>
      <c r="N36" s="645"/>
      <c r="O36" s="645"/>
      <c r="P36" s="645"/>
      <c r="Q36" s="645"/>
      <c r="R36" s="645"/>
      <c r="S36" s="645"/>
      <c r="T36" s="645"/>
      <c r="U36" s="645"/>
      <c r="V36" s="645"/>
      <c r="W36" s="645"/>
      <c r="X36" s="645"/>
    </row>
    <row r="37" spans="1:24" x14ac:dyDescent="0.3">
      <c r="A37" s="645"/>
      <c r="B37" s="645"/>
      <c r="C37" s="645"/>
      <c r="D37" s="645"/>
      <c r="E37" s="645"/>
      <c r="F37" s="645"/>
      <c r="G37" s="645"/>
      <c r="H37" s="645"/>
      <c r="I37" s="645"/>
      <c r="J37" s="645"/>
      <c r="K37" s="645"/>
      <c r="L37" s="645"/>
      <c r="M37" s="645"/>
      <c r="N37" s="645"/>
      <c r="O37" s="645"/>
      <c r="P37" s="645"/>
      <c r="Q37" s="645"/>
      <c r="R37" s="645"/>
      <c r="S37" s="645"/>
      <c r="T37" s="645"/>
      <c r="U37" s="645"/>
      <c r="V37" s="645"/>
      <c r="W37" s="645"/>
      <c r="X37" s="645"/>
    </row>
    <row r="38" spans="1:24" x14ac:dyDescent="0.3">
      <c r="A38" s="645"/>
      <c r="B38" s="645"/>
      <c r="C38" s="645"/>
      <c r="D38" s="645"/>
      <c r="E38" s="645"/>
      <c r="F38" s="645"/>
      <c r="G38" s="645"/>
      <c r="H38" s="645"/>
      <c r="I38" s="645"/>
      <c r="J38" s="645"/>
      <c r="K38" s="645"/>
      <c r="L38" s="645"/>
      <c r="M38" s="645"/>
      <c r="N38" s="645"/>
      <c r="O38" s="645"/>
      <c r="P38" s="645"/>
      <c r="Q38" s="645"/>
      <c r="R38" s="645"/>
      <c r="S38" s="645"/>
      <c r="T38" s="645"/>
      <c r="U38" s="645"/>
      <c r="V38" s="645"/>
      <c r="W38" s="645"/>
      <c r="X38" s="645"/>
    </row>
    <row r="39" spans="1:24" x14ac:dyDescent="0.3">
      <c r="A39" s="645"/>
      <c r="B39" s="645"/>
      <c r="C39" s="645"/>
      <c r="D39" s="645"/>
      <c r="E39" s="645"/>
      <c r="F39" s="645"/>
      <c r="G39" s="645"/>
      <c r="H39" s="645"/>
      <c r="I39" s="645"/>
      <c r="J39" s="645"/>
      <c r="K39" s="645"/>
      <c r="L39" s="645"/>
      <c r="M39" s="645"/>
      <c r="N39" s="645"/>
      <c r="O39" s="645"/>
      <c r="P39" s="645"/>
      <c r="Q39" s="645"/>
      <c r="R39" s="645"/>
      <c r="S39" s="645"/>
      <c r="T39" s="645"/>
      <c r="U39" s="645"/>
      <c r="V39" s="645"/>
      <c r="W39" s="645"/>
      <c r="X39" s="645"/>
    </row>
    <row r="40" spans="1:24" x14ac:dyDescent="0.3">
      <c r="A40" s="645"/>
      <c r="B40" s="645"/>
      <c r="C40" s="645"/>
      <c r="D40" s="645"/>
      <c r="E40" s="645"/>
      <c r="F40" s="645"/>
      <c r="G40" s="645"/>
      <c r="H40" s="645"/>
      <c r="I40" s="645"/>
      <c r="J40" s="645"/>
      <c r="K40" s="645"/>
      <c r="L40" s="645"/>
      <c r="M40" s="645"/>
      <c r="N40" s="645"/>
      <c r="O40" s="645"/>
      <c r="P40" s="645"/>
      <c r="Q40" s="645"/>
      <c r="R40" s="645"/>
      <c r="S40" s="645"/>
      <c r="T40" s="645"/>
      <c r="U40" s="645"/>
      <c r="V40" s="645"/>
      <c r="W40" s="645"/>
      <c r="X40" s="645"/>
    </row>
    <row r="41" spans="1:24" x14ac:dyDescent="0.3">
      <c r="A41" s="645"/>
      <c r="B41" s="645"/>
      <c r="C41" s="645"/>
      <c r="D41" s="645"/>
      <c r="E41" s="645"/>
      <c r="F41" s="645"/>
      <c r="G41" s="645"/>
      <c r="H41" s="645"/>
      <c r="I41" s="645"/>
      <c r="J41" s="645"/>
      <c r="K41" s="645"/>
      <c r="L41" s="645"/>
      <c r="M41" s="645"/>
      <c r="N41" s="645"/>
      <c r="O41" s="645"/>
      <c r="P41" s="645"/>
      <c r="Q41" s="645"/>
      <c r="R41" s="645"/>
      <c r="S41" s="645"/>
      <c r="T41" s="645"/>
      <c r="U41" s="645"/>
      <c r="V41" s="645"/>
      <c r="W41" s="645"/>
      <c r="X41" s="645"/>
    </row>
    <row r="42" spans="1:24" x14ac:dyDescent="0.3">
      <c r="A42" s="645"/>
      <c r="B42" s="645"/>
      <c r="C42" s="645"/>
      <c r="D42" s="645"/>
      <c r="E42" s="645"/>
      <c r="F42" s="645"/>
      <c r="G42" s="645"/>
      <c r="H42" s="645"/>
      <c r="I42" s="645"/>
      <c r="J42" s="645"/>
      <c r="K42" s="645"/>
      <c r="L42" s="645"/>
      <c r="M42" s="645"/>
      <c r="N42" s="645"/>
      <c r="O42" s="645"/>
      <c r="P42" s="645"/>
      <c r="Q42" s="645"/>
      <c r="R42" s="645"/>
      <c r="S42" s="645"/>
      <c r="T42" s="645"/>
      <c r="U42" s="645"/>
      <c r="V42" s="645"/>
      <c r="W42" s="645"/>
      <c r="X42" s="645"/>
    </row>
    <row r="43" spans="1:24" x14ac:dyDescent="0.3">
      <c r="A43" s="645"/>
      <c r="B43" s="645"/>
      <c r="C43" s="645"/>
      <c r="D43" s="645"/>
      <c r="E43" s="645"/>
      <c r="F43" s="645"/>
      <c r="G43" s="645"/>
      <c r="H43" s="645"/>
      <c r="I43" s="645"/>
      <c r="J43" s="645"/>
      <c r="K43" s="645"/>
      <c r="L43" s="645"/>
      <c r="M43" s="645"/>
      <c r="N43" s="645"/>
      <c r="O43" s="645"/>
      <c r="P43" s="645"/>
      <c r="Q43" s="645"/>
      <c r="R43" s="645"/>
      <c r="S43" s="645"/>
      <c r="T43" s="645"/>
      <c r="U43" s="645"/>
      <c r="V43" s="645"/>
      <c r="W43" s="645"/>
      <c r="X43" s="645"/>
    </row>
    <row r="44" spans="1:24" x14ac:dyDescent="0.3">
      <c r="A44" s="645"/>
      <c r="B44" s="645"/>
      <c r="C44" s="645"/>
      <c r="D44" s="645"/>
      <c r="E44" s="645"/>
      <c r="F44" s="645"/>
      <c r="G44" s="645"/>
      <c r="H44" s="645"/>
      <c r="I44" s="645"/>
      <c r="J44" s="645"/>
      <c r="K44" s="645"/>
      <c r="L44" s="645"/>
      <c r="M44" s="645"/>
      <c r="N44" s="645"/>
      <c r="O44" s="645"/>
      <c r="P44" s="645"/>
      <c r="Q44" s="645"/>
      <c r="R44" s="645"/>
      <c r="S44" s="645"/>
      <c r="T44" s="645"/>
      <c r="U44" s="645"/>
      <c r="V44" s="645"/>
      <c r="W44" s="645"/>
      <c r="X44" s="645"/>
    </row>
    <row r="45" spans="1:24" x14ac:dyDescent="0.3">
      <c r="A45" s="645"/>
      <c r="B45" s="645"/>
      <c r="C45" s="645"/>
      <c r="D45" s="645"/>
      <c r="E45" s="645"/>
      <c r="F45" s="645"/>
      <c r="G45" s="645"/>
      <c r="H45" s="645"/>
      <c r="I45" s="645"/>
      <c r="J45" s="645"/>
      <c r="K45" s="645"/>
      <c r="L45" s="645"/>
      <c r="M45" s="645"/>
      <c r="N45" s="645"/>
      <c r="O45" s="645"/>
      <c r="P45" s="645"/>
      <c r="Q45" s="645"/>
      <c r="R45" s="645"/>
      <c r="S45" s="645"/>
      <c r="T45" s="645"/>
      <c r="U45" s="645"/>
      <c r="V45" s="645"/>
      <c r="W45" s="645"/>
      <c r="X45" s="645"/>
    </row>
    <row r="46" spans="1:24" x14ac:dyDescent="0.3">
      <c r="A46" s="645"/>
      <c r="B46" s="645"/>
      <c r="C46" s="645"/>
      <c r="D46" s="645"/>
      <c r="E46" s="645"/>
      <c r="F46" s="645"/>
      <c r="G46" s="645"/>
      <c r="H46" s="645"/>
      <c r="I46" s="645"/>
      <c r="J46" s="645"/>
      <c r="K46" s="645"/>
      <c r="L46" s="645"/>
      <c r="M46" s="645"/>
      <c r="N46" s="645"/>
      <c r="O46" s="645"/>
      <c r="P46" s="645"/>
      <c r="Q46" s="645"/>
      <c r="R46" s="645"/>
      <c r="S46" s="645"/>
      <c r="T46" s="645"/>
      <c r="U46" s="645"/>
      <c r="V46" s="645"/>
      <c r="W46" s="645"/>
      <c r="X46" s="645"/>
    </row>
    <row r="47" spans="1:24" x14ac:dyDescent="0.3">
      <c r="A47" s="645"/>
      <c r="B47" s="645"/>
      <c r="C47" s="645"/>
      <c r="D47" s="645"/>
      <c r="E47" s="645"/>
      <c r="F47" s="645"/>
      <c r="G47" s="645"/>
      <c r="H47" s="645"/>
      <c r="I47" s="645"/>
      <c r="J47" s="645"/>
      <c r="K47" s="645"/>
      <c r="L47" s="645"/>
      <c r="M47" s="645"/>
      <c r="N47" s="645"/>
      <c r="O47" s="645"/>
      <c r="P47" s="645"/>
      <c r="Q47" s="645"/>
      <c r="R47" s="645"/>
      <c r="S47" s="645"/>
      <c r="T47" s="645"/>
      <c r="U47" s="645"/>
      <c r="V47" s="645"/>
      <c r="W47" s="645"/>
      <c r="X47" s="645"/>
    </row>
    <row r="48" spans="1:24" x14ac:dyDescent="0.3">
      <c r="A48" s="645"/>
      <c r="B48" s="645"/>
      <c r="C48" s="645"/>
      <c r="D48" s="645"/>
      <c r="E48" s="645"/>
      <c r="F48" s="645"/>
      <c r="G48" s="645"/>
      <c r="H48" s="645"/>
      <c r="I48" s="645"/>
      <c r="J48" s="645"/>
      <c r="K48" s="645"/>
      <c r="L48" s="645"/>
      <c r="M48" s="645"/>
      <c r="N48" s="645"/>
      <c r="O48" s="645"/>
      <c r="P48" s="645"/>
      <c r="Q48" s="645"/>
      <c r="R48" s="645"/>
      <c r="S48" s="645"/>
      <c r="T48" s="645"/>
      <c r="U48" s="645"/>
      <c r="V48" s="645"/>
      <c r="W48" s="645"/>
      <c r="X48" s="645"/>
    </row>
    <row r="49" spans="1:24" x14ac:dyDescent="0.3">
      <c r="A49" s="645"/>
      <c r="B49" s="645"/>
      <c r="C49" s="645"/>
      <c r="D49" s="645"/>
      <c r="E49" s="645"/>
      <c r="F49" s="645"/>
      <c r="G49" s="645"/>
      <c r="H49" s="645"/>
      <c r="I49" s="645"/>
      <c r="J49" s="645"/>
      <c r="K49" s="645"/>
      <c r="L49" s="645"/>
      <c r="M49" s="645"/>
      <c r="N49" s="645"/>
      <c r="O49" s="645"/>
      <c r="P49" s="645"/>
      <c r="Q49" s="645"/>
      <c r="R49" s="645"/>
      <c r="S49" s="645"/>
      <c r="T49" s="645"/>
      <c r="U49" s="645"/>
      <c r="V49" s="645"/>
      <c r="W49" s="645"/>
      <c r="X49" s="645"/>
    </row>
    <row r="50" spans="1:24" x14ac:dyDescent="0.3">
      <c r="A50" s="645"/>
      <c r="B50" s="645"/>
      <c r="C50" s="645"/>
      <c r="D50" s="645"/>
      <c r="E50" s="645"/>
      <c r="F50" s="645"/>
      <c r="G50" s="645"/>
      <c r="H50" s="645"/>
      <c r="I50" s="645"/>
      <c r="J50" s="645"/>
      <c r="K50" s="645"/>
      <c r="L50" s="645"/>
      <c r="M50" s="645"/>
      <c r="N50" s="645"/>
      <c r="O50" s="645"/>
      <c r="P50" s="645"/>
      <c r="Q50" s="645"/>
      <c r="R50" s="645"/>
      <c r="S50" s="645"/>
      <c r="T50" s="645"/>
      <c r="U50" s="645"/>
      <c r="V50" s="645"/>
      <c r="W50" s="645"/>
      <c r="X50" s="645"/>
    </row>
    <row r="51" spans="1:24" x14ac:dyDescent="0.3">
      <c r="A51" s="645"/>
      <c r="B51" s="645"/>
      <c r="C51" s="645"/>
      <c r="D51" s="645"/>
      <c r="E51" s="645"/>
      <c r="F51" s="645"/>
      <c r="G51" s="645"/>
      <c r="H51" s="645"/>
      <c r="I51" s="645"/>
      <c r="J51" s="645"/>
      <c r="K51" s="645"/>
      <c r="L51" s="645"/>
      <c r="M51" s="645"/>
      <c r="N51" s="645"/>
      <c r="O51" s="645"/>
      <c r="P51" s="645"/>
      <c r="Q51" s="645"/>
      <c r="R51" s="645"/>
      <c r="S51" s="645"/>
      <c r="T51" s="645"/>
      <c r="U51" s="645"/>
      <c r="V51" s="645"/>
      <c r="W51" s="645"/>
      <c r="X51" s="645"/>
    </row>
    <row r="52" spans="1:24" x14ac:dyDescent="0.3">
      <c r="A52" s="645"/>
      <c r="B52" s="645"/>
      <c r="C52" s="645"/>
      <c r="D52" s="645"/>
      <c r="E52" s="645"/>
      <c r="F52" s="645"/>
      <c r="G52" s="645"/>
      <c r="H52" s="645"/>
      <c r="I52" s="645"/>
      <c r="J52" s="645"/>
      <c r="K52" s="645"/>
      <c r="L52" s="645"/>
      <c r="M52" s="645"/>
      <c r="N52" s="645"/>
      <c r="O52" s="645"/>
      <c r="P52" s="645"/>
      <c r="Q52" s="645"/>
      <c r="R52" s="645"/>
      <c r="S52" s="645"/>
      <c r="T52" s="645"/>
      <c r="U52" s="645"/>
      <c r="V52" s="645"/>
      <c r="W52" s="645"/>
      <c r="X52" s="645"/>
    </row>
    <row r="53" spans="1:24" x14ac:dyDescent="0.3">
      <c r="A53" s="645"/>
      <c r="B53" s="645"/>
      <c r="C53" s="645"/>
      <c r="D53" s="645"/>
      <c r="E53" s="645"/>
      <c r="F53" s="645"/>
      <c r="G53" s="645"/>
      <c r="H53" s="645"/>
      <c r="I53" s="645"/>
      <c r="J53" s="645"/>
      <c r="K53" s="645"/>
      <c r="L53" s="645"/>
      <c r="M53" s="645"/>
      <c r="N53" s="645"/>
      <c r="O53" s="645"/>
      <c r="P53" s="645"/>
      <c r="Q53" s="645"/>
      <c r="R53" s="645"/>
      <c r="S53" s="645"/>
      <c r="T53" s="645"/>
      <c r="U53" s="645"/>
      <c r="V53" s="645"/>
      <c r="W53" s="645"/>
      <c r="X53" s="645"/>
    </row>
    <row r="55" spans="1:24" x14ac:dyDescent="0.3">
      <c r="A55" t="s">
        <v>91</v>
      </c>
    </row>
    <row r="57" spans="1:24" x14ac:dyDescent="0.3">
      <c r="A57" s="645" t="s">
        <v>81</v>
      </c>
      <c r="B57" s="645"/>
      <c r="C57" s="645" t="s">
        <v>92</v>
      </c>
      <c r="D57" s="645"/>
      <c r="E57" s="645"/>
      <c r="F57" s="645"/>
      <c r="G57" s="645"/>
      <c r="H57" s="646" t="s">
        <v>90</v>
      </c>
      <c r="I57" s="646"/>
    </row>
    <row r="58" spans="1:24" x14ac:dyDescent="0.3">
      <c r="A58" s="645"/>
      <c r="B58" s="645"/>
      <c r="C58" s="645"/>
      <c r="D58" s="645"/>
      <c r="E58" s="645"/>
      <c r="F58" s="645"/>
      <c r="G58" s="645"/>
      <c r="H58" s="646"/>
      <c r="I58" s="646"/>
    </row>
    <row r="59" spans="1:24" x14ac:dyDescent="0.3">
      <c r="A59" s="645"/>
      <c r="B59" s="645"/>
      <c r="C59" s="645"/>
      <c r="D59" s="645"/>
      <c r="E59" s="645"/>
      <c r="F59" s="645"/>
      <c r="G59" s="645"/>
      <c r="H59" s="645"/>
      <c r="I59" s="645"/>
    </row>
    <row r="60" spans="1:24" x14ac:dyDescent="0.3">
      <c r="A60" s="645"/>
      <c r="B60" s="645"/>
      <c r="C60" s="645"/>
      <c r="D60" s="645"/>
      <c r="E60" s="645"/>
      <c r="F60" s="645"/>
      <c r="G60" s="645"/>
      <c r="H60" s="645"/>
      <c r="I60" s="645"/>
    </row>
    <row r="61" spans="1:24" x14ac:dyDescent="0.3">
      <c r="A61" s="645"/>
      <c r="B61" s="645"/>
      <c r="C61" s="645"/>
      <c r="D61" s="645"/>
      <c r="E61" s="645"/>
      <c r="F61" s="645"/>
      <c r="G61" s="645"/>
      <c r="H61" s="645"/>
      <c r="I61" s="645"/>
    </row>
  </sheetData>
  <mergeCells count="298">
    <mergeCell ref="A60:B60"/>
    <mergeCell ref="C60:G60"/>
    <mergeCell ref="H60:I60"/>
    <mergeCell ref="A61:B61"/>
    <mergeCell ref="C61:G61"/>
    <mergeCell ref="H61:I61"/>
    <mergeCell ref="A57:B58"/>
    <mergeCell ref="C57:G58"/>
    <mergeCell ref="H57:I58"/>
    <mergeCell ref="A59:B59"/>
    <mergeCell ref="C59:G59"/>
    <mergeCell ref="H59:I59"/>
    <mergeCell ref="M52:N53"/>
    <mergeCell ref="O52:P53"/>
    <mergeCell ref="Q52:R53"/>
    <mergeCell ref="S52:T53"/>
    <mergeCell ref="U52:V53"/>
    <mergeCell ref="W52:X53"/>
    <mergeCell ref="O50:P51"/>
    <mergeCell ref="Q50:R51"/>
    <mergeCell ref="S50:T51"/>
    <mergeCell ref="U50:V51"/>
    <mergeCell ref="W50:X51"/>
    <mergeCell ref="M50:N51"/>
    <mergeCell ref="A52:B53"/>
    <mergeCell ref="C52:F53"/>
    <mergeCell ref="G52:H53"/>
    <mergeCell ref="I52:J53"/>
    <mergeCell ref="K52:L53"/>
    <mergeCell ref="A50:B51"/>
    <mergeCell ref="C50:F51"/>
    <mergeCell ref="G50:H51"/>
    <mergeCell ref="I50:J51"/>
    <mergeCell ref="K50:L51"/>
    <mergeCell ref="M48:N49"/>
    <mergeCell ref="O48:P49"/>
    <mergeCell ref="Q48:R49"/>
    <mergeCell ref="S48:T49"/>
    <mergeCell ref="U48:V49"/>
    <mergeCell ref="W48:X49"/>
    <mergeCell ref="O46:P47"/>
    <mergeCell ref="Q46:R47"/>
    <mergeCell ref="S46:T47"/>
    <mergeCell ref="U46:V47"/>
    <mergeCell ref="W46:X47"/>
    <mergeCell ref="M46:N47"/>
    <mergeCell ref="A48:B49"/>
    <mergeCell ref="C48:F49"/>
    <mergeCell ref="G48:H49"/>
    <mergeCell ref="I48:J49"/>
    <mergeCell ref="K48:L49"/>
    <mergeCell ref="A46:B47"/>
    <mergeCell ref="C46:F47"/>
    <mergeCell ref="G46:H47"/>
    <mergeCell ref="I46:J47"/>
    <mergeCell ref="K46:L47"/>
    <mergeCell ref="M44:N45"/>
    <mergeCell ref="O44:P45"/>
    <mergeCell ref="Q44:R45"/>
    <mergeCell ref="S44:T45"/>
    <mergeCell ref="U44:V45"/>
    <mergeCell ref="W44:X45"/>
    <mergeCell ref="O42:P43"/>
    <mergeCell ref="Q42:R43"/>
    <mergeCell ref="S42:T43"/>
    <mergeCell ref="U42:V43"/>
    <mergeCell ref="W42:X43"/>
    <mergeCell ref="M42:N43"/>
    <mergeCell ref="A44:B45"/>
    <mergeCell ref="C44:F45"/>
    <mergeCell ref="G44:H45"/>
    <mergeCell ref="I44:J45"/>
    <mergeCell ref="K44:L45"/>
    <mergeCell ref="A42:B43"/>
    <mergeCell ref="C42:F43"/>
    <mergeCell ref="G42:H43"/>
    <mergeCell ref="I42:J43"/>
    <mergeCell ref="K42:L43"/>
    <mergeCell ref="M40:N41"/>
    <mergeCell ref="O40:P41"/>
    <mergeCell ref="Q40:R41"/>
    <mergeCell ref="S40:T41"/>
    <mergeCell ref="U40:V41"/>
    <mergeCell ref="W40:X41"/>
    <mergeCell ref="O38:P39"/>
    <mergeCell ref="Q38:R39"/>
    <mergeCell ref="S38:T39"/>
    <mergeCell ref="U38:V39"/>
    <mergeCell ref="W38:X39"/>
    <mergeCell ref="M38:N39"/>
    <mergeCell ref="A40:B41"/>
    <mergeCell ref="C40:F41"/>
    <mergeCell ref="G40:H41"/>
    <mergeCell ref="I40:J41"/>
    <mergeCell ref="K40:L41"/>
    <mergeCell ref="A38:B39"/>
    <mergeCell ref="C38:F39"/>
    <mergeCell ref="G38:H39"/>
    <mergeCell ref="I38:J39"/>
    <mergeCell ref="K38:L39"/>
    <mergeCell ref="M36:N37"/>
    <mergeCell ref="O36:P37"/>
    <mergeCell ref="Q36:R37"/>
    <mergeCell ref="S36:T37"/>
    <mergeCell ref="U36:V37"/>
    <mergeCell ref="W36:X37"/>
    <mergeCell ref="O34:P35"/>
    <mergeCell ref="Q34:R35"/>
    <mergeCell ref="S34:T35"/>
    <mergeCell ref="U34:V35"/>
    <mergeCell ref="W34:X35"/>
    <mergeCell ref="M34:N35"/>
    <mergeCell ref="A36:B37"/>
    <mergeCell ref="C36:F37"/>
    <mergeCell ref="G36:H37"/>
    <mergeCell ref="I36:J37"/>
    <mergeCell ref="K36:L37"/>
    <mergeCell ref="A34:B35"/>
    <mergeCell ref="C34:F35"/>
    <mergeCell ref="G34:H35"/>
    <mergeCell ref="I34:J35"/>
    <mergeCell ref="K34:L35"/>
    <mergeCell ref="M32:N33"/>
    <mergeCell ref="O32:P33"/>
    <mergeCell ref="Q32:R33"/>
    <mergeCell ref="S32:T33"/>
    <mergeCell ref="U32:V33"/>
    <mergeCell ref="W32:X33"/>
    <mergeCell ref="O30:P31"/>
    <mergeCell ref="Q30:R31"/>
    <mergeCell ref="S30:T31"/>
    <mergeCell ref="U30:V31"/>
    <mergeCell ref="W30:X31"/>
    <mergeCell ref="M30:N31"/>
    <mergeCell ref="A32:B33"/>
    <mergeCell ref="C32:F33"/>
    <mergeCell ref="G32:H33"/>
    <mergeCell ref="I32:J33"/>
    <mergeCell ref="K32:L33"/>
    <mergeCell ref="A30:B31"/>
    <mergeCell ref="C30:F31"/>
    <mergeCell ref="G30:H31"/>
    <mergeCell ref="I30:J31"/>
    <mergeCell ref="K30:L31"/>
    <mergeCell ref="M28:N29"/>
    <mergeCell ref="O28:P29"/>
    <mergeCell ref="Q28:R29"/>
    <mergeCell ref="S28:T29"/>
    <mergeCell ref="U28:V29"/>
    <mergeCell ref="W28:X29"/>
    <mergeCell ref="O26:P27"/>
    <mergeCell ref="Q26:R27"/>
    <mergeCell ref="S26:T27"/>
    <mergeCell ref="U26:V27"/>
    <mergeCell ref="W26:X27"/>
    <mergeCell ref="M26:N27"/>
    <mergeCell ref="A28:B29"/>
    <mergeCell ref="C28:F29"/>
    <mergeCell ref="G28:H29"/>
    <mergeCell ref="I28:J29"/>
    <mergeCell ref="K28:L29"/>
    <mergeCell ref="A26:B27"/>
    <mergeCell ref="C26:F27"/>
    <mergeCell ref="G26:H27"/>
    <mergeCell ref="I26:J27"/>
    <mergeCell ref="K26:L27"/>
    <mergeCell ref="M24:N25"/>
    <mergeCell ref="O24:P25"/>
    <mergeCell ref="Q24:R25"/>
    <mergeCell ref="S24:T25"/>
    <mergeCell ref="U24:V25"/>
    <mergeCell ref="W24:X25"/>
    <mergeCell ref="O22:P23"/>
    <mergeCell ref="Q22:R23"/>
    <mergeCell ref="S22:T23"/>
    <mergeCell ref="U22:V23"/>
    <mergeCell ref="W22:X23"/>
    <mergeCell ref="M22:N23"/>
    <mergeCell ref="A24:B25"/>
    <mergeCell ref="C24:F25"/>
    <mergeCell ref="G24:H25"/>
    <mergeCell ref="I24:J25"/>
    <mergeCell ref="K24:L25"/>
    <mergeCell ref="A22:B23"/>
    <mergeCell ref="C22:F23"/>
    <mergeCell ref="G22:H23"/>
    <mergeCell ref="I22:J23"/>
    <mergeCell ref="K22:L23"/>
    <mergeCell ref="M20:N21"/>
    <mergeCell ref="O20:P21"/>
    <mergeCell ref="Q20:R21"/>
    <mergeCell ref="S20:T21"/>
    <mergeCell ref="U20:V21"/>
    <mergeCell ref="W20:X21"/>
    <mergeCell ref="O18:P19"/>
    <mergeCell ref="Q18:R19"/>
    <mergeCell ref="S18:T19"/>
    <mergeCell ref="U18:V19"/>
    <mergeCell ref="W18:X19"/>
    <mergeCell ref="M18:N19"/>
    <mergeCell ref="A20:B21"/>
    <mergeCell ref="C20:F21"/>
    <mergeCell ref="G20:H21"/>
    <mergeCell ref="I20:J21"/>
    <mergeCell ref="K20:L21"/>
    <mergeCell ref="A18:B19"/>
    <mergeCell ref="C18:F19"/>
    <mergeCell ref="G18:H19"/>
    <mergeCell ref="I18:J19"/>
    <mergeCell ref="K18:L19"/>
    <mergeCell ref="M16:N17"/>
    <mergeCell ref="O16:P17"/>
    <mergeCell ref="Q16:R17"/>
    <mergeCell ref="S16:T17"/>
    <mergeCell ref="U16:V17"/>
    <mergeCell ref="W16:X17"/>
    <mergeCell ref="O14:P15"/>
    <mergeCell ref="Q14:R15"/>
    <mergeCell ref="S14:T15"/>
    <mergeCell ref="U14:V15"/>
    <mergeCell ref="W14:X15"/>
    <mergeCell ref="M14:N15"/>
    <mergeCell ref="A16:B17"/>
    <mergeCell ref="C16:F17"/>
    <mergeCell ref="G16:H17"/>
    <mergeCell ref="I16:J17"/>
    <mergeCell ref="K16:L17"/>
    <mergeCell ref="A14:B15"/>
    <mergeCell ref="C14:F15"/>
    <mergeCell ref="G14:H15"/>
    <mergeCell ref="I14:J15"/>
    <mergeCell ref="K14:L15"/>
    <mergeCell ref="Q12:R13"/>
    <mergeCell ref="S12:T13"/>
    <mergeCell ref="U12:V13"/>
    <mergeCell ref="W12:X13"/>
    <mergeCell ref="O10:P11"/>
    <mergeCell ref="Q10:R11"/>
    <mergeCell ref="S10:T11"/>
    <mergeCell ref="U10:V11"/>
    <mergeCell ref="W10:X11"/>
    <mergeCell ref="Q8:R9"/>
    <mergeCell ref="S8:T9"/>
    <mergeCell ref="U8:V9"/>
    <mergeCell ref="W8:X9"/>
    <mergeCell ref="A10:B11"/>
    <mergeCell ref="C10:F11"/>
    <mergeCell ref="G10:H11"/>
    <mergeCell ref="I10:J11"/>
    <mergeCell ref="K10:L11"/>
    <mergeCell ref="M10:N11"/>
    <mergeCell ref="A8:B9"/>
    <mergeCell ref="C8:F9"/>
    <mergeCell ref="G8:H9"/>
    <mergeCell ref="I8:J9"/>
    <mergeCell ref="K8:L9"/>
    <mergeCell ref="M8:N9"/>
    <mergeCell ref="O8:P9"/>
    <mergeCell ref="W6:X7"/>
    <mergeCell ref="M1:N3"/>
    <mergeCell ref="O1:P3"/>
    <mergeCell ref="Q1:R3"/>
    <mergeCell ref="S1:T3"/>
    <mergeCell ref="U1:V3"/>
    <mergeCell ref="W1:X3"/>
    <mergeCell ref="A12:B13"/>
    <mergeCell ref="C12:F13"/>
    <mergeCell ref="G12:H13"/>
    <mergeCell ref="I12:J13"/>
    <mergeCell ref="K12:L13"/>
    <mergeCell ref="M12:N13"/>
    <mergeCell ref="O12:P13"/>
    <mergeCell ref="W4:X5"/>
    <mergeCell ref="C4:F5"/>
    <mergeCell ref="A6:B7"/>
    <mergeCell ref="C6:F7"/>
    <mergeCell ref="G6:H7"/>
    <mergeCell ref="I6:J7"/>
    <mergeCell ref="K6:L7"/>
    <mergeCell ref="M6:N7"/>
    <mergeCell ref="O6:P7"/>
    <mergeCell ref="Q6:R7"/>
    <mergeCell ref="A1:B3"/>
    <mergeCell ref="C1:F3"/>
    <mergeCell ref="G1:H3"/>
    <mergeCell ref="I1:J3"/>
    <mergeCell ref="K1:L3"/>
    <mergeCell ref="G4:H5"/>
    <mergeCell ref="I4:J5"/>
    <mergeCell ref="S6:T7"/>
    <mergeCell ref="U6:V7"/>
    <mergeCell ref="K4:L5"/>
    <mergeCell ref="M4:N5"/>
    <mergeCell ref="O4:P5"/>
    <mergeCell ref="Q4:R5"/>
    <mergeCell ref="S4:T5"/>
    <mergeCell ref="U4:V5"/>
    <mergeCell ref="A4:B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Monitoreo_Seguimento_Evaluación</vt:lpstr>
      <vt:lpstr>PINAR</vt:lpstr>
      <vt:lpstr>PLAN-ADQUISICIONES</vt:lpstr>
      <vt:lpstr>PLAN-VACANTES</vt:lpstr>
      <vt:lpstr>PREVISION-RECURSOS-HUMANOS</vt:lpstr>
      <vt:lpstr>ESTRATEGICO-TH</vt:lpstr>
      <vt:lpstr>INS-CAPACITACIONES</vt:lpstr>
      <vt:lpstr>INCENTIVOS-INSTITUCIONALES</vt:lpstr>
      <vt:lpstr>SG-SST</vt:lpstr>
      <vt:lpstr>ANTICORRUPCION</vt:lpstr>
      <vt:lpstr>PETI</vt:lpstr>
      <vt:lpstr>TRATAMIENTO-PRIVACIDAD-INFORMAC</vt:lpstr>
      <vt:lpstr>SEGURIDAD INFORMACION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R716GEFORCE</cp:lastModifiedBy>
  <cp:lastPrinted>2017-09-03T02:10:22Z</cp:lastPrinted>
  <dcterms:created xsi:type="dcterms:W3CDTF">2017-01-17T16:11:32Z</dcterms:created>
  <dcterms:modified xsi:type="dcterms:W3CDTF">2022-10-18T17:08:45Z</dcterms:modified>
</cp:coreProperties>
</file>