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GJ OMANA\Downloads\"/>
    </mc:Choice>
  </mc:AlternateContent>
  <xr:revisionPtr revIDLastSave="0" documentId="13_ncr:1_{0CAA09CE-D3AE-4FC9-B4EA-BDF905DBC156}" xr6:coauthVersionLast="47" xr6:coauthVersionMax="47" xr10:uidLastSave="{00000000-0000-0000-0000-000000000000}"/>
  <bookViews>
    <workbookView xWindow="-108" yWindow="-108" windowWidth="23256" windowHeight="12456" xr2:uid="{00000000-000D-0000-FFFF-FFFF00000000}"/>
  </bookViews>
  <sheets>
    <sheet name="Monitoreo_Seguimento_Evaluación" sheetId="3" r:id="rId1"/>
    <sheet name="PINAR" sheetId="4" state="hidden" r:id="rId2"/>
    <sheet name="PLAN-ADQUISICIONES" sheetId="5" state="hidden" r:id="rId3"/>
    <sheet name="PLAN-VACANTES" sheetId="6" state="hidden" r:id="rId4"/>
    <sheet name="PREVISION-RECURSOS-HUMANOS" sheetId="7" state="hidden" r:id="rId5"/>
    <sheet name="ESTRATEGICO-TH" sheetId="8" state="hidden" r:id="rId6"/>
    <sheet name="INS-CAPACITACIONES" sheetId="9" state="hidden" r:id="rId7"/>
    <sheet name="INCENTIVOS-INSTITUCIONALES" sheetId="10" state="hidden" r:id="rId8"/>
    <sheet name="SG-SST" sheetId="11" state="hidden" r:id="rId9"/>
    <sheet name="ANTICORRUPCION" sheetId="12" state="hidden" r:id="rId10"/>
    <sheet name="PETI" sheetId="13" state="hidden" r:id="rId11"/>
    <sheet name="TRATAMIENTO-PRIVACIDAD-INFORMAC" sheetId="14" state="hidden" r:id="rId12"/>
    <sheet name="SEGURIDAD INFORMACION" sheetId="15" state="hidden" r:id="rId13"/>
  </sheets>
  <externalReferences>
    <externalReference r:id="rId14"/>
  </externalReferences>
  <definedNames>
    <definedName name="_xlnm.Print_Area" localSheetId="0">Monitoreo_Seguimento_Evaluación!$B$1:$AA$9</definedName>
    <definedName name="departamentos">[1]TABLA!$D$2:$D$36</definedName>
    <definedName name="nivel">[1]TABLA!$C$2:$C$3</definedName>
    <definedName name="orden">[1]TABLA!$A$3:$A$4</definedName>
    <definedName name="sector">[1]TABLA!$B$2:$B$26</definedName>
    <definedName name="vigencias">[1]TABLA!$E$2:$E$7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3" l="1"/>
  <c r="V56" i="3"/>
  <c r="V52" i="3"/>
  <c r="V53" i="3"/>
  <c r="V54" i="3"/>
  <c r="V55" i="3"/>
  <c r="T52" i="3"/>
  <c r="T53" i="3"/>
  <c r="T54" i="3"/>
  <c r="Q51" i="3"/>
  <c r="Q52" i="3"/>
  <c r="Q53" i="3"/>
  <c r="Q54" i="3"/>
  <c r="Q55" i="3"/>
  <c r="O51" i="3"/>
  <c r="O52" i="3"/>
  <c r="O53" i="3"/>
  <c r="O54" i="3"/>
  <c r="W148" i="3"/>
  <c r="U148" i="3"/>
  <c r="R148" i="3"/>
  <c r="P148" i="3"/>
  <c r="K148" i="3"/>
  <c r="W147" i="3"/>
  <c r="U147" i="3"/>
  <c r="R147" i="3"/>
  <c r="P147" i="3"/>
  <c r="W146" i="3"/>
  <c r="U146" i="3"/>
  <c r="R146" i="3"/>
  <c r="P146" i="3"/>
  <c r="K146" i="3"/>
  <c r="W145" i="3"/>
  <c r="U145" i="3"/>
  <c r="R145" i="3"/>
  <c r="P145" i="3"/>
  <c r="K145" i="3"/>
  <c r="W144" i="3"/>
  <c r="U144" i="3"/>
  <c r="R144" i="3"/>
  <c r="P144" i="3"/>
  <c r="W143" i="3"/>
  <c r="U143" i="3"/>
  <c r="R143" i="3"/>
  <c r="P143" i="3"/>
  <c r="W142" i="3"/>
  <c r="U142" i="3"/>
  <c r="R142" i="3"/>
  <c r="P142" i="3"/>
  <c r="K142" i="3"/>
  <c r="W141" i="3"/>
  <c r="U141" i="3"/>
  <c r="R141" i="3"/>
  <c r="P141" i="3"/>
  <c r="K141" i="3"/>
  <c r="W140" i="3"/>
  <c r="U140" i="3"/>
  <c r="R140" i="3"/>
  <c r="P140" i="3"/>
  <c r="K140" i="3"/>
  <c r="W139" i="3"/>
  <c r="U139" i="3"/>
  <c r="R139" i="3"/>
  <c r="P139" i="3"/>
  <c r="K139" i="3"/>
  <c r="W138" i="3"/>
  <c r="U138" i="3"/>
  <c r="R138" i="3"/>
  <c r="P138" i="3"/>
  <c r="K137" i="3"/>
  <c r="K136" i="3"/>
  <c r="W135" i="3"/>
  <c r="U135" i="3"/>
  <c r="R135" i="3"/>
  <c r="P135" i="3"/>
  <c r="K135" i="3"/>
  <c r="W134" i="3"/>
  <c r="U134" i="3"/>
  <c r="R134" i="3"/>
  <c r="P134" i="3"/>
  <c r="K134" i="3"/>
  <c r="K133" i="3"/>
  <c r="AA110" i="3" l="1"/>
  <c r="Y110" i="3"/>
  <c r="V110" i="3"/>
  <c r="T110" i="3"/>
  <c r="Q110" i="3"/>
  <c r="O110" i="3"/>
  <c r="L110" i="3"/>
  <c r="J110" i="3"/>
  <c r="AA109" i="3"/>
  <c r="Y109" i="3"/>
  <c r="V109" i="3"/>
  <c r="T109" i="3"/>
  <c r="Q109" i="3"/>
  <c r="O109" i="3"/>
  <c r="L109" i="3"/>
  <c r="J109" i="3"/>
  <c r="AA108" i="3"/>
  <c r="Y108" i="3"/>
  <c r="V108" i="3"/>
  <c r="T108" i="3"/>
  <c r="Q108" i="3"/>
  <c r="O108" i="3"/>
  <c r="L108" i="3"/>
  <c r="J108" i="3"/>
  <c r="AA107" i="3"/>
  <c r="Y107" i="3"/>
  <c r="V107" i="3"/>
  <c r="T107" i="3"/>
  <c r="Q107" i="3"/>
  <c r="O107" i="3"/>
  <c r="L107" i="3"/>
  <c r="J107" i="3"/>
  <c r="AA106" i="3"/>
  <c r="Y106" i="3"/>
  <c r="V106" i="3"/>
  <c r="T106" i="3"/>
  <c r="Q106" i="3"/>
  <c r="O106" i="3"/>
  <c r="L106" i="3"/>
  <c r="J106" i="3"/>
  <c r="AA105" i="3"/>
  <c r="Y105" i="3"/>
  <c r="V105" i="3"/>
  <c r="T105" i="3"/>
  <c r="Q105" i="3"/>
  <c r="O105" i="3"/>
  <c r="L105" i="3"/>
  <c r="J105" i="3"/>
  <c r="AA104" i="3"/>
  <c r="Y104" i="3"/>
  <c r="V104" i="3"/>
  <c r="T104" i="3"/>
  <c r="Q104" i="3"/>
  <c r="O104" i="3"/>
  <c r="L104" i="3"/>
  <c r="J104" i="3"/>
  <c r="AA103" i="3"/>
  <c r="Y103" i="3"/>
  <c r="V103" i="3"/>
  <c r="T103" i="3"/>
  <c r="Q103" i="3"/>
  <c r="O103" i="3"/>
  <c r="L103" i="3"/>
  <c r="J103" i="3"/>
  <c r="AA102" i="3"/>
  <c r="Y102" i="3"/>
  <c r="V102" i="3"/>
  <c r="T102" i="3"/>
  <c r="Q102" i="3"/>
  <c r="O102" i="3"/>
  <c r="L102" i="3"/>
  <c r="J102" i="3"/>
  <c r="AA101" i="3"/>
  <c r="Y101" i="3"/>
  <c r="V101" i="3"/>
  <c r="T101" i="3"/>
  <c r="Q101" i="3"/>
  <c r="O101" i="3"/>
  <c r="L101" i="3"/>
  <c r="J101" i="3"/>
  <c r="AA100" i="3"/>
  <c r="Y100" i="3"/>
  <c r="V100" i="3"/>
  <c r="T100" i="3"/>
  <c r="Q100" i="3"/>
  <c r="O100" i="3"/>
  <c r="L100" i="3"/>
  <c r="J100" i="3"/>
  <c r="AA99" i="3"/>
  <c r="Y99" i="3"/>
  <c r="V99" i="3"/>
  <c r="T99" i="3"/>
  <c r="Q99" i="3"/>
  <c r="O99" i="3"/>
  <c r="L99" i="3"/>
  <c r="J99" i="3"/>
  <c r="V98" i="3"/>
  <c r="AA97" i="3"/>
  <c r="Y97" i="3"/>
  <c r="V97" i="3"/>
  <c r="T97" i="3"/>
  <c r="Q97" i="3"/>
  <c r="O97" i="3"/>
  <c r="L97" i="3"/>
  <c r="J97" i="3"/>
  <c r="Y95" i="3"/>
  <c r="T95" i="3"/>
  <c r="O95" i="3"/>
  <c r="J95" i="3"/>
  <c r="L95" i="3" s="1"/>
  <c r="Y93" i="3"/>
  <c r="T93" i="3"/>
  <c r="O93" i="3"/>
  <c r="J93" i="3"/>
  <c r="L93" i="3" s="1"/>
  <c r="Y92" i="3"/>
  <c r="T92" i="3"/>
  <c r="O92" i="3"/>
  <c r="J92" i="3"/>
  <c r="L92" i="3" s="1"/>
  <c r="Q92" i="3" s="1"/>
  <c r="V92" i="3" s="1"/>
  <c r="AA92" i="3" s="1"/>
  <c r="Y91" i="3"/>
  <c r="T91" i="3"/>
  <c r="O91" i="3"/>
  <c r="J91" i="3"/>
  <c r="L91" i="3" s="1"/>
  <c r="Q91" i="3" s="1"/>
  <c r="V91" i="3" s="1"/>
  <c r="AA91" i="3" s="1"/>
  <c r="Y90" i="3"/>
  <c r="T90" i="3"/>
  <c r="O90" i="3"/>
  <c r="J90" i="3"/>
  <c r="L90" i="3" s="1"/>
  <c r="Q90" i="3" s="1"/>
  <c r="V90" i="3" s="1"/>
  <c r="AA90" i="3" s="1"/>
  <c r="Y88" i="3"/>
  <c r="T88" i="3"/>
  <c r="O88" i="3"/>
  <c r="L88" i="3"/>
  <c r="Q88" i="3" s="1"/>
  <c r="V88" i="3" s="1"/>
  <c r="AA88" i="3" s="1"/>
  <c r="J88" i="3"/>
  <c r="Y84" i="3" l="1"/>
  <c r="T84" i="3"/>
  <c r="O84" i="3"/>
  <c r="L84" i="3"/>
  <c r="Q84" i="3" s="1"/>
  <c r="V84" i="3" s="1"/>
  <c r="AA84" i="3" s="1"/>
  <c r="J84" i="3"/>
  <c r="Y83" i="3"/>
  <c r="T83" i="3"/>
  <c r="O83" i="3"/>
  <c r="L83" i="3"/>
  <c r="Q83" i="3" s="1"/>
  <c r="V83" i="3" s="1"/>
  <c r="AA83" i="3" s="1"/>
  <c r="J83" i="3"/>
  <c r="Y79" i="3"/>
  <c r="T79" i="3"/>
  <c r="O79" i="3"/>
  <c r="L79" i="3"/>
  <c r="Q79" i="3" s="1"/>
  <c r="V79" i="3" s="1"/>
  <c r="AA79" i="3" s="1"/>
  <c r="J79" i="3"/>
  <c r="Y78" i="3"/>
  <c r="T78" i="3"/>
  <c r="O78" i="3"/>
  <c r="L78" i="3"/>
  <c r="Q78" i="3" s="1"/>
  <c r="V78" i="3" s="1"/>
  <c r="AA78" i="3" s="1"/>
  <c r="J78" i="3"/>
  <c r="J77" i="3"/>
  <c r="Y76" i="3"/>
  <c r="T76" i="3"/>
  <c r="O76" i="3"/>
  <c r="L76" i="3"/>
  <c r="Q76" i="3" s="1"/>
  <c r="V76" i="3" s="1"/>
  <c r="AA76" i="3" s="1"/>
  <c r="J76" i="3"/>
  <c r="Y75" i="3"/>
  <c r="T75" i="3"/>
  <c r="O75" i="3"/>
  <c r="L75" i="3"/>
  <c r="Q75" i="3" s="1"/>
  <c r="V75" i="3" s="1"/>
  <c r="AA75" i="3" s="1"/>
  <c r="J75" i="3"/>
  <c r="Y74" i="3"/>
  <c r="T74" i="3"/>
  <c r="O74" i="3"/>
  <c r="L74" i="3"/>
  <c r="Q74" i="3" s="1"/>
  <c r="V74" i="3" s="1"/>
  <c r="AA74" i="3" s="1"/>
  <c r="J74" i="3"/>
  <c r="Y73" i="3"/>
  <c r="T73" i="3"/>
  <c r="O73" i="3"/>
  <c r="L73" i="3"/>
  <c r="Q73" i="3" s="1"/>
  <c r="V73" i="3" s="1"/>
  <c r="AA73" i="3" s="1"/>
  <c r="J73" i="3"/>
  <c r="AA72" i="3"/>
  <c r="Y72" i="3"/>
  <c r="T72" i="3"/>
  <c r="O72" i="3"/>
  <c r="L72" i="3"/>
  <c r="J72" i="3"/>
  <c r="Y71" i="3"/>
  <c r="V71" i="3"/>
  <c r="AA71" i="3" s="1"/>
  <c r="T71" i="3"/>
  <c r="O71" i="3"/>
  <c r="L71" i="3"/>
  <c r="J71" i="3"/>
  <c r="Y70" i="3"/>
  <c r="V70" i="3"/>
  <c r="AA70" i="3" s="1"/>
  <c r="T70" i="3"/>
  <c r="O70" i="3"/>
  <c r="L70" i="3"/>
  <c r="J70" i="3"/>
  <c r="Y69" i="3"/>
  <c r="T69" i="3"/>
  <c r="O69" i="3"/>
  <c r="L69" i="3"/>
  <c r="Q69" i="3" s="1"/>
  <c r="V69" i="3" s="1"/>
  <c r="AA69" i="3" s="1"/>
  <c r="J69" i="3"/>
  <c r="Y68" i="3"/>
  <c r="T68" i="3"/>
  <c r="O68" i="3"/>
  <c r="L68" i="3"/>
  <c r="Q68" i="3" s="1"/>
  <c r="V68" i="3" s="1"/>
  <c r="AA68" i="3" s="1"/>
  <c r="J68" i="3"/>
  <c r="Y67" i="3"/>
  <c r="V67" i="3"/>
  <c r="AA67" i="3" s="1"/>
  <c r="T67" i="3"/>
  <c r="O67" i="3"/>
  <c r="L67" i="3"/>
  <c r="J67" i="3"/>
  <c r="Y66" i="3"/>
  <c r="T66" i="3"/>
  <c r="O66" i="3"/>
  <c r="L66" i="3"/>
  <c r="Q66" i="3" s="1"/>
  <c r="V66" i="3" s="1"/>
  <c r="AA66" i="3" s="1"/>
  <c r="J66" i="3"/>
  <c r="Y64" i="3"/>
  <c r="T64" i="3"/>
  <c r="O64" i="3"/>
  <c r="L64" i="3"/>
  <c r="Q64" i="3" s="1"/>
  <c r="V64" i="3" s="1"/>
  <c r="AA64" i="3" s="1"/>
  <c r="J64" i="3"/>
  <c r="Y63" i="3"/>
  <c r="T63" i="3"/>
  <c r="O63" i="3"/>
  <c r="L63" i="3"/>
  <c r="Q63" i="3" s="1"/>
  <c r="V63" i="3" s="1"/>
  <c r="AA63" i="3" s="1"/>
  <c r="J63" i="3"/>
  <c r="Y61" i="3"/>
  <c r="T61" i="3"/>
  <c r="O61" i="3"/>
  <c r="J61" i="3"/>
  <c r="Y59" i="3"/>
  <c r="T59" i="3"/>
  <c r="O59" i="3"/>
  <c r="L59" i="3"/>
  <c r="Q59" i="3" s="1"/>
  <c r="V59" i="3" s="1"/>
  <c r="AA59" i="3" s="1"/>
  <c r="J59" i="3"/>
  <c r="Y57" i="3"/>
  <c r="T57" i="3"/>
  <c r="O57" i="3"/>
  <c r="J57" i="3"/>
  <c r="Y56" i="3"/>
  <c r="T56" i="3"/>
  <c r="O56" i="3"/>
  <c r="J56" i="3"/>
  <c r="Y55" i="3"/>
  <c r="T55" i="3"/>
  <c r="O55" i="3"/>
  <c r="J55" i="3"/>
  <c r="K132" i="3" l="1"/>
  <c r="I132" i="3"/>
  <c r="K131" i="3"/>
  <c r="I131" i="3"/>
  <c r="K130" i="3"/>
  <c r="I130" i="3"/>
  <c r="K129" i="3"/>
  <c r="I129" i="3"/>
  <c r="K128" i="3"/>
  <c r="I128" i="3"/>
  <c r="K127" i="3"/>
  <c r="I127" i="3"/>
  <c r="I126" i="3"/>
  <c r="K125" i="3"/>
  <c r="I125" i="3"/>
  <c r="K124" i="3"/>
  <c r="I124" i="3"/>
  <c r="K123" i="3"/>
  <c r="I123" i="3"/>
  <c r="K122" i="3"/>
  <c r="I122" i="3"/>
  <c r="K121" i="3"/>
  <c r="I121" i="3"/>
  <c r="K120" i="3"/>
  <c r="I120" i="3"/>
  <c r="AA119" i="3" l="1"/>
  <c r="Y119" i="3"/>
  <c r="V119" i="3"/>
  <c r="T119" i="3"/>
  <c r="Q119" i="3"/>
  <c r="O119" i="3"/>
  <c r="L119" i="3"/>
  <c r="J119" i="3"/>
  <c r="AA118" i="3"/>
  <c r="Y118" i="3"/>
  <c r="V118" i="3"/>
  <c r="T118" i="3"/>
  <c r="Q118" i="3"/>
  <c r="O118" i="3"/>
  <c r="L118" i="3"/>
  <c r="J118" i="3"/>
  <c r="AA117" i="3"/>
  <c r="AA116" i="3" s="1"/>
  <c r="Y117" i="3"/>
  <c r="V117" i="3"/>
  <c r="T117" i="3"/>
  <c r="Q117" i="3"/>
  <c r="O117" i="3"/>
  <c r="L117" i="3"/>
  <c r="J117" i="3"/>
  <c r="Y116" i="3"/>
  <c r="V116" i="3"/>
  <c r="T116" i="3"/>
  <c r="Q116" i="3"/>
  <c r="O116" i="3"/>
  <c r="L116" i="3"/>
  <c r="J116" i="3"/>
  <c r="AA115" i="3"/>
  <c r="Y115" i="3"/>
  <c r="V115" i="3"/>
  <c r="T115" i="3"/>
  <c r="Q115" i="3"/>
  <c r="O115" i="3"/>
  <c r="L115" i="3"/>
  <c r="J115" i="3"/>
  <c r="AA114" i="3"/>
  <c r="Y114" i="3"/>
  <c r="V114" i="3"/>
  <c r="T114" i="3"/>
  <c r="Q114" i="3"/>
  <c r="O114" i="3"/>
  <c r="L114" i="3"/>
  <c r="J114" i="3"/>
  <c r="AA113" i="3"/>
  <c r="Y113" i="3"/>
  <c r="V113" i="3"/>
  <c r="T113" i="3"/>
  <c r="Q113" i="3"/>
  <c r="O113" i="3"/>
  <c r="L113" i="3"/>
  <c r="J113" i="3"/>
  <c r="AA112" i="3"/>
  <c r="Y112" i="3"/>
  <c r="V112" i="3"/>
  <c r="T112" i="3"/>
  <c r="Q112" i="3"/>
  <c r="O112" i="3"/>
  <c r="L112" i="3"/>
  <c r="J112" i="3"/>
  <c r="AA111" i="3"/>
  <c r="Y111" i="3"/>
  <c r="V111" i="3"/>
  <c r="T111" i="3"/>
  <c r="Q111" i="3"/>
  <c r="O111" i="3"/>
  <c r="L111" i="3"/>
  <c r="J111" i="3"/>
  <c r="L180" i="3"/>
  <c r="J180" i="3"/>
  <c r="L179" i="3"/>
  <c r="J179" i="3"/>
  <c r="L178" i="3"/>
  <c r="J178" i="3"/>
  <c r="L177" i="3"/>
  <c r="J177" i="3"/>
  <c r="L176" i="3"/>
  <c r="J176" i="3"/>
  <c r="L175" i="3"/>
  <c r="J175" i="3"/>
  <c r="L174" i="3"/>
  <c r="J174" i="3"/>
  <c r="L173" i="3"/>
  <c r="J173" i="3"/>
  <c r="L172" i="3"/>
  <c r="J172" i="3"/>
  <c r="L171" i="3"/>
  <c r="J171" i="3"/>
  <c r="L170" i="3"/>
  <c r="J170" i="3"/>
  <c r="L169" i="3"/>
  <c r="J169" i="3"/>
  <c r="L168" i="3"/>
  <c r="J168" i="3"/>
  <c r="L167" i="3"/>
  <c r="J167" i="3"/>
  <c r="L166" i="3"/>
  <c r="J166" i="3"/>
  <c r="L165" i="3"/>
  <c r="J165" i="3"/>
  <c r="L164" i="3"/>
  <c r="J164" i="3"/>
  <c r="L163" i="3"/>
  <c r="J163" i="3"/>
  <c r="L162" i="3"/>
  <c r="J162" i="3"/>
  <c r="L161" i="3"/>
  <c r="J161" i="3"/>
  <c r="L160" i="3"/>
  <c r="J160" i="3"/>
  <c r="L159" i="3"/>
  <c r="J159" i="3"/>
  <c r="L158" i="3"/>
  <c r="J158" i="3"/>
  <c r="L157" i="3"/>
  <c r="J157" i="3"/>
  <c r="L156" i="3"/>
  <c r="J156" i="3"/>
  <c r="L155" i="3"/>
  <c r="J155" i="3"/>
  <c r="L154" i="3"/>
  <c r="J154" i="3"/>
  <c r="L153" i="3"/>
  <c r="J153" i="3"/>
  <c r="L152" i="3"/>
  <c r="J152" i="3"/>
  <c r="L151" i="3"/>
  <c r="J151" i="3"/>
  <c r="L150" i="3"/>
  <c r="J150" i="3"/>
  <c r="L149" i="3"/>
  <c r="J149" i="3"/>
  <c r="L51" i="3" l="1"/>
  <c r="J51" i="3"/>
  <c r="L50" i="3"/>
  <c r="J50" i="3"/>
  <c r="L49" i="3"/>
  <c r="J49" i="3"/>
  <c r="L48" i="3"/>
  <c r="J48" i="3"/>
  <c r="L47" i="3"/>
  <c r="J47" i="3"/>
  <c r="L46" i="3"/>
  <c r="J46" i="3"/>
  <c r="L45" i="3"/>
  <c r="J45" i="3"/>
  <c r="L54" i="3" l="1"/>
  <c r="J54" i="3"/>
  <c r="L53" i="3"/>
  <c r="J53" i="3"/>
  <c r="L52" i="3"/>
  <c r="J52" i="3"/>
  <c r="AA51" i="3" l="1"/>
  <c r="V51" i="3"/>
  <c r="T51" i="3"/>
  <c r="AA50" i="3"/>
  <c r="Y50" i="3"/>
  <c r="V50" i="3"/>
  <c r="T50" i="3"/>
  <c r="Q50" i="3"/>
  <c r="O50" i="3"/>
  <c r="AA49" i="3"/>
  <c r="Y49" i="3"/>
  <c r="V49" i="3"/>
  <c r="T49" i="3"/>
  <c r="Q49" i="3"/>
  <c r="O49" i="3"/>
  <c r="AA48" i="3"/>
  <c r="Y48" i="3"/>
  <c r="V48" i="3"/>
  <c r="T48" i="3"/>
  <c r="Q48" i="3"/>
  <c r="O48" i="3"/>
  <c r="AA47" i="3"/>
  <c r="Y47" i="3"/>
  <c r="V47" i="3"/>
  <c r="T47" i="3"/>
  <c r="Q47" i="3"/>
  <c r="O47" i="3"/>
  <c r="AA46" i="3"/>
  <c r="Y46" i="3"/>
  <c r="V46" i="3"/>
  <c r="T46" i="3"/>
  <c r="Q46" i="3"/>
  <c r="O46" i="3"/>
  <c r="AA45" i="3"/>
  <c r="Y45" i="3"/>
  <c r="V45" i="3"/>
  <c r="T45" i="3"/>
  <c r="Q45" i="3"/>
  <c r="O45" i="3"/>
  <c r="Z132" i="3" l="1"/>
  <c r="X132" i="3"/>
  <c r="Z131" i="3"/>
  <c r="X131" i="3"/>
  <c r="Z130" i="3"/>
  <c r="X130" i="3"/>
  <c r="Z129" i="3"/>
  <c r="X129" i="3"/>
  <c r="Z128" i="3"/>
  <c r="X128" i="3"/>
  <c r="Z127" i="3"/>
  <c r="X127" i="3"/>
  <c r="Z126" i="3"/>
  <c r="X126" i="3"/>
  <c r="Z125" i="3"/>
  <c r="X125" i="3"/>
  <c r="Z124" i="3"/>
  <c r="X124" i="3"/>
  <c r="Z123" i="3"/>
  <c r="X123" i="3"/>
  <c r="Z122" i="3"/>
  <c r="X122" i="3"/>
  <c r="Z121" i="3"/>
  <c r="X121" i="3"/>
  <c r="X120" i="3"/>
  <c r="L120" i="3"/>
  <c r="Z120" i="3" l="1"/>
  <c r="Y170" i="3" l="1"/>
  <c r="T170" i="3"/>
  <c r="O170" i="3"/>
  <c r="Q170" i="3"/>
  <c r="V170" i="3" s="1"/>
  <c r="AA170" i="3" s="1"/>
  <c r="Y169" i="3"/>
  <c r="T169" i="3"/>
  <c r="O169" i="3"/>
  <c r="Q169" i="3"/>
  <c r="V169" i="3" s="1"/>
  <c r="AA169" i="3" s="1"/>
  <c r="Y168" i="3"/>
  <c r="T168" i="3"/>
  <c r="O168" i="3"/>
  <c r="Q168" i="3"/>
  <c r="V168" i="3" s="1"/>
  <c r="AA168" i="3" s="1"/>
  <c r="Y167" i="3"/>
  <c r="T167" i="3"/>
  <c r="O167" i="3"/>
  <c r="Q167" i="3"/>
  <c r="V167" i="3" s="1"/>
  <c r="AA167" i="3" s="1"/>
  <c r="Y166" i="3"/>
  <c r="T166" i="3"/>
  <c r="O166" i="3"/>
  <c r="Q166" i="3"/>
  <c r="V166" i="3" s="1"/>
  <c r="AA166" i="3" s="1"/>
  <c r="Y165" i="3"/>
  <c r="T165" i="3"/>
  <c r="O165" i="3"/>
  <c r="Q165" i="3"/>
  <c r="V165" i="3" s="1"/>
  <c r="AA165" i="3" s="1"/>
  <c r="Y164" i="3"/>
  <c r="T164" i="3"/>
  <c r="O164" i="3"/>
  <c r="Q164" i="3"/>
  <c r="V164" i="3" s="1"/>
  <c r="AA164" i="3" s="1"/>
  <c r="Y163" i="3"/>
  <c r="T163" i="3"/>
  <c r="O163" i="3"/>
  <c r="Q163" i="3"/>
  <c r="V163" i="3" s="1"/>
  <c r="AA163" i="3" s="1"/>
  <c r="Y162" i="3"/>
  <c r="T162" i="3"/>
  <c r="O162" i="3"/>
  <c r="Q162" i="3"/>
  <c r="V162" i="3" s="1"/>
  <c r="AA162" i="3" s="1"/>
  <c r="Y161" i="3"/>
  <c r="T161" i="3"/>
  <c r="O161" i="3"/>
  <c r="Q161" i="3"/>
  <c r="V161" i="3" s="1"/>
  <c r="AA161" i="3" s="1"/>
  <c r="Y160" i="3"/>
  <c r="T160" i="3"/>
  <c r="O160" i="3"/>
  <c r="Q160" i="3"/>
  <c r="V160" i="3" s="1"/>
  <c r="AA160" i="3" s="1"/>
  <c r="Y159" i="3"/>
  <c r="T159" i="3"/>
  <c r="O159" i="3"/>
  <c r="Q159" i="3"/>
  <c r="V159" i="3" s="1"/>
  <c r="AA159" i="3" s="1"/>
  <c r="Y158" i="3"/>
  <c r="T158" i="3"/>
  <c r="O158" i="3"/>
  <c r="Q158" i="3"/>
  <c r="V158" i="3" s="1"/>
  <c r="AA158" i="3" s="1"/>
  <c r="Y157" i="3"/>
  <c r="T157" i="3"/>
  <c r="O157" i="3"/>
  <c r="Q157" i="3"/>
  <c r="V157" i="3" s="1"/>
  <c r="AA157" i="3" s="1"/>
  <c r="Y156" i="3"/>
  <c r="T156" i="3"/>
  <c r="O156" i="3"/>
  <c r="Q156" i="3"/>
  <c r="V156" i="3" s="1"/>
  <c r="AA156" i="3" s="1"/>
  <c r="Y155" i="3"/>
  <c r="T155" i="3"/>
  <c r="O155" i="3"/>
  <c r="Q155" i="3"/>
  <c r="V155" i="3" s="1"/>
  <c r="AA155" i="3" s="1"/>
  <c r="Y154" i="3"/>
  <c r="T154" i="3"/>
  <c r="O154" i="3"/>
  <c r="Q154" i="3"/>
  <c r="V154" i="3" s="1"/>
  <c r="AA154" i="3" s="1"/>
  <c r="Y153" i="3"/>
  <c r="T153" i="3"/>
  <c r="O153" i="3"/>
  <c r="Q153" i="3"/>
  <c r="V153" i="3" s="1"/>
  <c r="AA153" i="3" s="1"/>
  <c r="Y152" i="3"/>
  <c r="T152" i="3"/>
  <c r="O152" i="3"/>
  <c r="Q152" i="3"/>
  <c r="V152" i="3" s="1"/>
  <c r="AA152" i="3" s="1"/>
  <c r="Y151" i="3"/>
  <c r="T151" i="3"/>
  <c r="O151" i="3"/>
  <c r="Q151" i="3"/>
  <c r="V151" i="3" s="1"/>
  <c r="AA151" i="3" s="1"/>
  <c r="Y150" i="3"/>
  <c r="T150" i="3"/>
  <c r="O150" i="3"/>
  <c r="Q150" i="3"/>
  <c r="V150" i="3" s="1"/>
  <c r="AA150" i="3" s="1"/>
  <c r="Y149" i="3"/>
  <c r="T149" i="3"/>
  <c r="O149" i="3"/>
  <c r="Q149" i="3"/>
  <c r="V149" i="3" s="1"/>
  <c r="AA149" i="3" s="1"/>
  <c r="Q211" i="3" l="1"/>
  <c r="O211" i="3"/>
  <c r="Q210" i="3"/>
  <c r="O210" i="3"/>
  <c r="AA209" i="3"/>
  <c r="V209" i="3"/>
  <c r="Q209" i="3"/>
  <c r="O209" i="3"/>
  <c r="AA208" i="3"/>
  <c r="V208" i="3"/>
  <c r="Q208" i="3"/>
  <c r="O208" i="3"/>
  <c r="AA207" i="3"/>
  <c r="V207" i="3"/>
  <c r="Q207" i="3"/>
  <c r="O207" i="3"/>
  <c r="AA206" i="3"/>
  <c r="V206" i="3"/>
  <c r="AA205" i="3"/>
  <c r="V205" i="3"/>
  <c r="Q205" i="3"/>
  <c r="AA204" i="3"/>
  <c r="V204" i="3"/>
  <c r="AA203" i="3"/>
  <c r="Y203" i="3"/>
  <c r="V203" i="3"/>
  <c r="AA202" i="3"/>
  <c r="Y202" i="3"/>
  <c r="V202" i="3"/>
  <c r="AA201" i="3"/>
  <c r="Y201" i="3"/>
  <c r="V201" i="3"/>
  <c r="AA200" i="3"/>
  <c r="Y200" i="3"/>
  <c r="V200" i="3"/>
  <c r="AA199" i="3"/>
  <c r="Y199" i="3"/>
  <c r="J199" i="3"/>
  <c r="AA198" i="3"/>
  <c r="Y198" i="3"/>
  <c r="J198" i="3"/>
  <c r="AA197" i="3"/>
  <c r="Y197" i="3"/>
  <c r="J197" i="3"/>
  <c r="AA196" i="3"/>
  <c r="Y196" i="3"/>
  <c r="O196" i="3"/>
  <c r="AA195" i="3"/>
  <c r="Y195" i="3"/>
  <c r="V195" i="3"/>
  <c r="T195" i="3"/>
  <c r="O195" i="3"/>
  <c r="AA194" i="3"/>
  <c r="T194" i="3"/>
  <c r="L194" i="3"/>
  <c r="AA193" i="3"/>
  <c r="Y193" i="3"/>
  <c r="V193" i="3"/>
  <c r="T193" i="3"/>
  <c r="Q193" i="3"/>
  <c r="O193" i="3"/>
  <c r="J193" i="3"/>
  <c r="AA192" i="3"/>
  <c r="V192" i="3"/>
  <c r="T192" i="3"/>
  <c r="Q192" i="3"/>
  <c r="O192" i="3"/>
  <c r="L192" i="3"/>
  <c r="J192" i="3"/>
  <c r="AA191" i="3"/>
  <c r="Y191" i="3"/>
  <c r="T191" i="3"/>
  <c r="O191" i="3"/>
  <c r="AA190" i="3"/>
  <c r="V190" i="3"/>
  <c r="T190" i="3"/>
  <c r="Q190" i="3"/>
  <c r="L190" i="3"/>
  <c r="J190" i="3"/>
  <c r="AA189" i="3"/>
  <c r="Y189" i="3"/>
  <c r="V189" i="3"/>
  <c r="T189" i="3"/>
  <c r="O189" i="3"/>
  <c r="AA188" i="3"/>
  <c r="Y188" i="3"/>
  <c r="V188" i="3"/>
  <c r="T188" i="3"/>
  <c r="Q188" i="3"/>
  <c r="O188" i="3"/>
  <c r="L188" i="3"/>
  <c r="AA187" i="3"/>
  <c r="Y187" i="3"/>
  <c r="T187" i="3"/>
  <c r="O187" i="3"/>
  <c r="AA186" i="3"/>
  <c r="Y186" i="3"/>
  <c r="V186" i="3"/>
  <c r="T186" i="3"/>
  <c r="Q186" i="3"/>
  <c r="O186" i="3"/>
  <c r="J186" i="3"/>
  <c r="J12" i="3" l="1"/>
  <c r="J13" i="3"/>
  <c r="J14" i="3"/>
  <c r="J15" i="3"/>
  <c r="J16" i="3"/>
  <c r="J11" i="3"/>
  <c r="L44" i="3" l="1"/>
  <c r="J44" i="3"/>
  <c r="L43" i="3"/>
  <c r="J43" i="3"/>
  <c r="L42" i="3"/>
  <c r="J42" i="3"/>
  <c r="L41" i="3"/>
  <c r="J41" i="3"/>
  <c r="L40" i="3"/>
  <c r="J40" i="3"/>
  <c r="L39" i="3"/>
  <c r="J39" i="3"/>
  <c r="L38" i="3"/>
  <c r="J38" i="3"/>
  <c r="L37" i="3"/>
  <c r="J37" i="3"/>
  <c r="L36" i="3"/>
  <c r="J36" i="3"/>
  <c r="L35" i="3"/>
  <c r="J35" i="3"/>
  <c r="L34" i="3"/>
  <c r="J34" i="3"/>
  <c r="L33" i="3"/>
  <c r="J33" i="3"/>
  <c r="L32" i="3"/>
  <c r="J32" i="3"/>
  <c r="L31" i="3"/>
  <c r="J31" i="3"/>
  <c r="L30" i="3"/>
  <c r="J30" i="3"/>
  <c r="L29" i="3"/>
  <c r="J29" i="3"/>
  <c r="L28" i="3"/>
  <c r="J28" i="3"/>
  <c r="L27" i="3"/>
  <c r="J27" i="3"/>
  <c r="L26" i="3"/>
  <c r="J26" i="3"/>
  <c r="L25" i="3"/>
  <c r="J25" i="3"/>
  <c r="L24" i="3"/>
  <c r="J24" i="3"/>
  <c r="L23" i="3"/>
  <c r="J23" i="3"/>
  <c r="L22" i="3"/>
  <c r="J22" i="3"/>
  <c r="L21" i="3"/>
  <c r="J21" i="3"/>
  <c r="L20" i="3"/>
  <c r="J20" i="3"/>
  <c r="L19" i="3"/>
  <c r="J19" i="3"/>
  <c r="L18" i="3"/>
  <c r="J18" i="3"/>
  <c r="L17" i="3"/>
  <c r="J17" i="3"/>
  <c r="L16" i="3"/>
  <c r="L15" i="3"/>
  <c r="L14" i="3"/>
  <c r="L13" i="3"/>
  <c r="L12" i="3"/>
  <c r="L11" i="3"/>
  <c r="L10" i="3"/>
  <c r="J10" i="3"/>
  <c r="AA24" i="3" l="1"/>
  <c r="Y24" i="3"/>
  <c r="AA23" i="3"/>
  <c r="Y23" i="3"/>
  <c r="AA22" i="3"/>
  <c r="Y22" i="3"/>
  <c r="AA21" i="3"/>
  <c r="Y21" i="3"/>
  <c r="AA20" i="3"/>
  <c r="Y20" i="3"/>
  <c r="AA19" i="3"/>
  <c r="Y19" i="3"/>
  <c r="AA18" i="3"/>
  <c r="Y18" i="3"/>
  <c r="AA17" i="3"/>
  <c r="Y17" i="3"/>
  <c r="AA16" i="3"/>
  <c r="Y16" i="3"/>
  <c r="AA15" i="3"/>
  <c r="Y15" i="3"/>
  <c r="AA14" i="3"/>
  <c r="Y14" i="3"/>
  <c r="AA13" i="3"/>
  <c r="Y13" i="3"/>
  <c r="AA12" i="3"/>
  <c r="Y12" i="3"/>
  <c r="AA11" i="3"/>
  <c r="Y11" i="3"/>
  <c r="AA10" i="3"/>
  <c r="Y10" i="3"/>
  <c r="AA40" i="3" l="1"/>
  <c r="Y40" i="3"/>
  <c r="V40" i="3"/>
  <c r="T40" i="3"/>
  <c r="Q40" i="3"/>
  <c r="O40" i="3"/>
  <c r="AA39" i="3"/>
  <c r="Y39" i="3"/>
  <c r="V39" i="3"/>
  <c r="T39" i="3"/>
  <c r="Q39" i="3"/>
  <c r="O39" i="3"/>
  <c r="Y38" i="3"/>
  <c r="T38" i="3"/>
  <c r="O38" i="3"/>
  <c r="Y37" i="3"/>
  <c r="Y36" i="3"/>
  <c r="AA36" i="3"/>
  <c r="Q36" i="3"/>
  <c r="O36" i="3"/>
  <c r="AA35" i="3"/>
  <c r="Y35" i="3"/>
  <c r="V35" i="3"/>
  <c r="T35" i="3"/>
  <c r="Q35" i="3"/>
  <c r="O35" i="3"/>
  <c r="AA34" i="3"/>
  <c r="Y34" i="3"/>
  <c r="V34" i="3"/>
  <c r="T34" i="3"/>
  <c r="Q34" i="3"/>
  <c r="O34" i="3"/>
  <c r="AA33" i="3"/>
  <c r="Y33" i="3"/>
  <c r="V33" i="3"/>
  <c r="T33" i="3"/>
  <c r="Q33" i="3"/>
  <c r="O33" i="3"/>
  <c r="AA32" i="3"/>
  <c r="Y32" i="3"/>
  <c r="V32" i="3"/>
  <c r="T32" i="3"/>
  <c r="Q32" i="3"/>
  <c r="O32" i="3"/>
  <c r="AA31" i="3"/>
  <c r="Y31" i="3"/>
  <c r="V31" i="3"/>
  <c r="T31" i="3"/>
  <c r="Q31" i="3"/>
  <c r="O31" i="3"/>
  <c r="Y41" i="3"/>
  <c r="AA41" i="3"/>
  <c r="Y42" i="3"/>
  <c r="AA42" i="3"/>
  <c r="V36" i="3" l="1"/>
  <c r="V37" i="3"/>
  <c r="O37" i="3"/>
  <c r="AA38" i="3"/>
  <c r="T37" i="3"/>
  <c r="AA37" i="3"/>
  <c r="V38" i="3"/>
  <c r="Q37" i="3"/>
  <c r="T36" i="3"/>
  <c r="Q38" i="3"/>
  <c r="AA30" i="3" l="1"/>
  <c r="Y30" i="3"/>
  <c r="AA29" i="3"/>
  <c r="Y29" i="3"/>
  <c r="AA28" i="3"/>
  <c r="Y28" i="3"/>
  <c r="AA27" i="3"/>
  <c r="Y27" i="3"/>
  <c r="AA26" i="3"/>
  <c r="Y26" i="3"/>
  <c r="AA25" i="3"/>
  <c r="Y25" i="3"/>
  <c r="V44" i="3" l="1"/>
  <c r="T44" i="3"/>
  <c r="V43" i="3"/>
  <c r="T43" i="3"/>
  <c r="V42" i="3"/>
  <c r="T42" i="3"/>
  <c r="V41" i="3"/>
  <c r="T41" i="3"/>
  <c r="T22" i="3" l="1"/>
  <c r="Q24" i="3" l="1"/>
  <c r="O24" i="3"/>
  <c r="Q23" i="3"/>
  <c r="O23" i="3"/>
  <c r="Q22" i="3"/>
  <c r="O22" i="3"/>
  <c r="Q21" i="3"/>
  <c r="O21" i="3"/>
  <c r="Q20" i="3"/>
  <c r="O20" i="3"/>
  <c r="Q19" i="3"/>
  <c r="O19" i="3"/>
  <c r="Q18" i="3"/>
  <c r="O18" i="3"/>
  <c r="Q17" i="3"/>
  <c r="O17" i="3"/>
  <c r="Q16" i="3"/>
  <c r="O16" i="3"/>
  <c r="Q15" i="3"/>
  <c r="O15" i="3"/>
  <c r="Q14" i="3"/>
  <c r="O14" i="3"/>
  <c r="Q13" i="3"/>
  <c r="O13" i="3"/>
  <c r="Q12" i="3"/>
  <c r="O12" i="3"/>
  <c r="Q11" i="3"/>
  <c r="O11" i="3"/>
  <c r="Q10" i="3"/>
  <c r="O10" i="3"/>
  <c r="Q44" i="3"/>
  <c r="O44" i="3"/>
  <c r="Q43" i="3"/>
  <c r="O43" i="3"/>
  <c r="Q42" i="3"/>
  <c r="O42" i="3"/>
  <c r="Q41" i="3"/>
  <c r="O41" i="3"/>
  <c r="AA44" i="3"/>
  <c r="Y44" i="3"/>
  <c r="AA43" i="3"/>
  <c r="Y43" i="3"/>
  <c r="V30" i="3"/>
  <c r="T30" i="3"/>
  <c r="Q30" i="3"/>
  <c r="O30" i="3"/>
  <c r="V29" i="3"/>
  <c r="T29" i="3"/>
  <c r="Q29" i="3"/>
  <c r="O29" i="3"/>
  <c r="V28" i="3"/>
  <c r="T28" i="3"/>
  <c r="Q28" i="3"/>
  <c r="O28" i="3"/>
  <c r="V27" i="3"/>
  <c r="T27" i="3"/>
  <c r="Q27" i="3"/>
  <c r="O27" i="3"/>
  <c r="V26" i="3"/>
  <c r="T26" i="3"/>
  <c r="Q26" i="3"/>
  <c r="O26" i="3"/>
  <c r="V25" i="3"/>
  <c r="T25" i="3"/>
  <c r="Q25" i="3"/>
  <c r="O25" i="3"/>
  <c r="V24" i="3"/>
  <c r="T24" i="3"/>
  <c r="V23" i="3"/>
  <c r="T23" i="3"/>
  <c r="V22" i="3"/>
  <c r="V21" i="3"/>
  <c r="T21" i="3"/>
  <c r="V20" i="3"/>
  <c r="T20" i="3"/>
  <c r="V19" i="3"/>
  <c r="T19" i="3"/>
  <c r="V18" i="3"/>
  <c r="T18" i="3"/>
  <c r="V17" i="3"/>
  <c r="T17" i="3"/>
  <c r="V16" i="3"/>
  <c r="T16" i="3"/>
  <c r="V15" i="3"/>
  <c r="T15" i="3"/>
  <c r="V14" i="3"/>
  <c r="T14" i="3"/>
  <c r="V13" i="3"/>
  <c r="T13" i="3"/>
  <c r="V12" i="3"/>
  <c r="T12" i="3"/>
  <c r="V11" i="3"/>
  <c r="T11" i="3"/>
  <c r="V10" i="3"/>
  <c r="T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GJ OMAÑA</author>
    <author>CASA</author>
    <author>GESTIONSP 02</author>
  </authors>
  <commentList>
    <comment ref="C7" authorId="0" shapeId="0" xr:uid="{00000000-0006-0000-0000-000001000000}">
      <text>
        <r>
          <rPr>
            <b/>
            <sz val="9"/>
            <color indexed="81"/>
            <rFont val="Tahoma"/>
            <family val="2"/>
          </rPr>
          <t>GJ OMAÑA:</t>
        </r>
        <r>
          <rPr>
            <sz val="9"/>
            <color indexed="81"/>
            <rFont val="Tahoma"/>
            <family val="2"/>
          </rPr>
          <t xml:space="preserve">
</t>
        </r>
        <r>
          <rPr>
            <sz val="18"/>
            <color indexed="81"/>
            <rFont val="Tahoma"/>
            <family val="2"/>
          </rPr>
          <t xml:space="preserve">Para los procesos misionales tener en cuenta als metas vinculadas al Plan de desarrollo departamental 2020-2023 </t>
        </r>
      </text>
    </comment>
    <comment ref="D7" authorId="0" shapeId="0" xr:uid="{00000000-0006-0000-0000-000002000000}">
      <text>
        <r>
          <rPr>
            <b/>
            <sz val="8"/>
            <color indexed="81"/>
            <rFont val="Tahoma"/>
            <family val="2"/>
          </rPr>
          <t>GJ OMAÑA:</t>
        </r>
        <r>
          <rPr>
            <sz val="16"/>
            <color indexed="81"/>
            <rFont val="Tahoma"/>
            <family val="2"/>
          </rPr>
          <t xml:space="preserve">
para el desarroollo de las actividades recordar la el area de aseguramiento los cambio que se realizaron en la vigencia 2020 y para el area de prestacion de servicios la incorporacion de las actividades de los recursos enviados a los municipios que se mencionaron en la reunion con el profesional Ernesto Sanchez  para el grupo de recursos humanos recordar las actividades realizadas desde el SGSST.
</t>
        </r>
      </text>
    </comment>
    <comment ref="U8" authorId="1" shapeId="0" xr:uid="{00000000-0006-0000-0000-000003000000}">
      <text>
        <r>
          <rPr>
            <sz val="10"/>
            <color indexed="81"/>
            <rFont val="Tahoma"/>
            <family val="2"/>
          </rPr>
          <t>Sustentar la razón del incumplimiento del indicador o  en caso contrario cual es el impacto generado</t>
        </r>
      </text>
    </comment>
    <comment ref="Z8" authorId="1" shapeId="0" xr:uid="{00000000-0006-0000-0000-000004000000}">
      <text>
        <r>
          <rPr>
            <sz val="10"/>
            <color indexed="81"/>
            <rFont val="Tahoma"/>
            <family val="2"/>
          </rPr>
          <t>Sustentar la razón del incumplimiento del indicador o  en caso contrario cual es el impacto generado</t>
        </r>
      </text>
    </comment>
    <comment ref="J133" authorId="2" shapeId="0" xr:uid="{3FF19C57-C78F-4D9C-AAC2-205F8DCFAB2C}">
      <text>
        <r>
          <rPr>
            <b/>
            <sz val="9"/>
            <color indexed="81"/>
            <rFont val="Tahoma"/>
            <family val="2"/>
          </rPr>
          <t xml:space="preserve">Cargar a 30 enero/21-ejecucion (IV) tri/20 </t>
        </r>
        <r>
          <rPr>
            <sz val="9"/>
            <color indexed="81"/>
            <rFont val="Tahoma"/>
            <family val="2"/>
          </rPr>
          <t xml:space="preserve">
</t>
        </r>
      </text>
    </comment>
    <comment ref="O134" authorId="2" shapeId="0" xr:uid="{D7A11557-12D5-48DD-9B3F-0231182B5EDD}">
      <text>
        <r>
          <rPr>
            <b/>
            <sz val="9"/>
            <color indexed="81"/>
            <rFont val="Tahoma"/>
            <family val="2"/>
          </rPr>
          <t xml:space="preserve">Cargar a 30 de abril/21-ejecucion (I) tri/21 </t>
        </r>
        <r>
          <rPr>
            <sz val="9"/>
            <color indexed="81"/>
            <rFont val="Tahoma"/>
            <family val="2"/>
          </rPr>
          <t xml:space="preserve">
</t>
        </r>
      </text>
    </comment>
    <comment ref="T134" authorId="2" shapeId="0" xr:uid="{CB4C9A90-385B-4E6F-8F21-898EFDC8F1EA}">
      <text>
        <r>
          <rPr>
            <b/>
            <sz val="9"/>
            <color indexed="81"/>
            <rFont val="Tahoma"/>
            <family val="2"/>
          </rPr>
          <t xml:space="preserve">Cargar a 30  de julio/21-ejecucion (II) tri-21 </t>
        </r>
        <r>
          <rPr>
            <sz val="9"/>
            <color indexed="81"/>
            <rFont val="Tahoma"/>
            <family val="2"/>
          </rPr>
          <t xml:space="preserve">
</t>
        </r>
      </text>
    </comment>
    <comment ref="J139" authorId="2" shapeId="0" xr:uid="{0E729A68-A935-4D5F-8F22-F206DEB9A23C}">
      <text>
        <r>
          <rPr>
            <b/>
            <sz val="9"/>
            <color indexed="81"/>
            <rFont val="Tahoma"/>
            <family val="2"/>
          </rPr>
          <t xml:space="preserve">Cargar a 30 enero/21-ejecucion (IV) tri/20 </t>
        </r>
        <r>
          <rPr>
            <sz val="9"/>
            <color indexed="81"/>
            <rFont val="Tahoma"/>
            <family val="2"/>
          </rPr>
          <t xml:space="preserve">
</t>
        </r>
      </text>
    </comment>
    <comment ref="O139" authorId="2" shapeId="0" xr:uid="{B12843F9-FD77-4C57-BAC7-2AD569FCD6CB}">
      <text>
        <r>
          <rPr>
            <b/>
            <sz val="9"/>
            <color indexed="81"/>
            <rFont val="Tahoma"/>
            <family val="2"/>
          </rPr>
          <t xml:space="preserve">Cargar a 30 enero/21-ejecucion (IV) tri/20 </t>
        </r>
        <r>
          <rPr>
            <sz val="9"/>
            <color indexed="81"/>
            <rFont val="Tahoma"/>
            <family val="2"/>
          </rPr>
          <t xml:space="preserve">
</t>
        </r>
      </text>
    </comment>
    <comment ref="T139" authorId="2" shapeId="0" xr:uid="{9F651D46-6BB6-42CD-BCD1-A4285FA9E413}">
      <text>
        <r>
          <rPr>
            <b/>
            <sz val="9"/>
            <color indexed="81"/>
            <rFont val="Tahoma"/>
            <family val="2"/>
          </rPr>
          <t xml:space="preserve">Cargar a 30 enero/21-ejecucion (IV) tri/20 </t>
        </r>
        <r>
          <rPr>
            <sz val="9"/>
            <color indexed="81"/>
            <rFont val="Tahoma"/>
            <family val="2"/>
          </rPr>
          <t xml:space="preserve">
</t>
        </r>
      </text>
    </comment>
    <comment ref="J140" authorId="2" shapeId="0" xr:uid="{EDB2F69B-F42E-4C0E-847F-8AE61160C720}">
      <text>
        <r>
          <rPr>
            <b/>
            <sz val="9"/>
            <color indexed="81"/>
            <rFont val="Tahoma"/>
            <family val="2"/>
          </rPr>
          <t xml:space="preserve">Revisar a 30 enero/21-El cargue del PAS/21 y ejecucion (IV) tri/20 </t>
        </r>
        <r>
          <rPr>
            <sz val="9"/>
            <color indexed="81"/>
            <rFont val="Tahoma"/>
            <family val="2"/>
          </rPr>
          <t xml:space="preserve">
</t>
        </r>
      </text>
    </comment>
    <comment ref="O140" authorId="2" shapeId="0" xr:uid="{4EBF0C2D-4FD9-408B-BEC2-A1FAE266E606}">
      <text>
        <r>
          <rPr>
            <b/>
            <sz val="9"/>
            <color indexed="81"/>
            <rFont val="Tahoma"/>
            <family val="2"/>
          </rPr>
          <t xml:space="preserve">Revisar a 30 de abril/21-El cargue ejecucion (I) tri/21 </t>
        </r>
        <r>
          <rPr>
            <sz val="9"/>
            <color indexed="81"/>
            <rFont val="Tahoma"/>
            <family val="2"/>
          </rPr>
          <t xml:space="preserve">
</t>
        </r>
      </text>
    </comment>
    <comment ref="T140" authorId="2" shapeId="0" xr:uid="{10968494-BD0D-4BA9-A9F0-2C12EFB94455}">
      <text>
        <r>
          <rPr>
            <b/>
            <sz val="9"/>
            <color indexed="81"/>
            <rFont val="Tahoma"/>
            <family val="2"/>
          </rPr>
          <t xml:space="preserve">Revisar a 30  de julio/21-El cargue ejecucion (II) tri-21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Miriam Diaz Diaz</author>
  </authors>
  <commentList>
    <comment ref="G37" authorId="0" shapeId="0" xr:uid="{00000000-0006-0000-0900-000001000000}">
      <text>
        <r>
          <rPr>
            <sz val="12"/>
            <color indexed="81"/>
            <rFont val="Tahoma"/>
            <family val="2"/>
          </rPr>
          <t>Escriba el nombre completo de la entidad</t>
        </r>
      </text>
    </comment>
    <comment ref="G39" authorId="0" shapeId="0" xr:uid="{00000000-0006-0000-0900-000002000000}">
      <text>
        <r>
          <rPr>
            <sz val="10"/>
            <color indexed="81"/>
            <rFont val="Tahoma"/>
            <family val="2"/>
          </rPr>
          <t>Seleccione el sector al que pertenece la entidad (sólo para entidades del orden nacional)</t>
        </r>
      </text>
    </comment>
    <comment ref="M39" authorId="0" shapeId="0" xr:uid="{00000000-0006-0000-0900-000003000000}">
      <text>
        <r>
          <rPr>
            <sz val="10"/>
            <color indexed="81"/>
            <rFont val="Tahoma"/>
            <family val="2"/>
          </rPr>
          <t>Seleccione el orden al que pertenece la entidad (nacional o territorial)</t>
        </r>
        <r>
          <rPr>
            <sz val="9"/>
            <color indexed="81"/>
            <rFont val="Tahoma"/>
            <family val="2"/>
          </rPr>
          <t xml:space="preserve">
</t>
        </r>
      </text>
    </comment>
    <comment ref="G41" authorId="0" shapeId="0" xr:uid="{00000000-0006-0000-0900-000004000000}">
      <text>
        <r>
          <rPr>
            <sz val="10"/>
            <color indexed="81"/>
            <rFont val="Tahoma"/>
            <family val="2"/>
          </rPr>
          <t>Seleccione el departamento donde está ubicada la entidad (solo para entidades del orden territorial)</t>
        </r>
      </text>
    </comment>
    <comment ref="M41" authorId="0" shapeId="0" xr:uid="{00000000-0006-0000-0900-000005000000}">
      <text>
        <r>
          <rPr>
            <sz val="10"/>
            <color indexed="81"/>
            <rFont val="Tahoma"/>
            <family val="2"/>
          </rPr>
          <t>Seleccione el año en que va a presentar la propuesta de racionalización</t>
        </r>
        <r>
          <rPr>
            <sz val="9"/>
            <color indexed="81"/>
            <rFont val="Tahoma"/>
            <family val="2"/>
          </rPr>
          <t xml:space="preserve">
</t>
        </r>
      </text>
    </comment>
    <comment ref="G43" authorId="0" shapeId="0" xr:uid="{00000000-0006-0000-0900-000006000000}">
      <text>
        <r>
          <rPr>
            <sz val="12"/>
            <color indexed="81"/>
            <rFont val="Tahoma"/>
            <family val="2"/>
          </rPr>
          <t>Escriba el nombre del Municipio donde se ubica la entidad (sólo para entidades del orden territorial)</t>
        </r>
      </text>
    </comment>
  </commentList>
</comments>
</file>

<file path=xl/sharedStrings.xml><?xml version="1.0" encoding="utf-8"?>
<sst xmlns="http://schemas.openxmlformats.org/spreadsheetml/2006/main" count="1459" uniqueCount="1056">
  <si>
    <t>INDICADOR</t>
  </si>
  <si>
    <t>Observaciones</t>
  </si>
  <si>
    <t>META</t>
  </si>
  <si>
    <t>ACTIVIDADES</t>
  </si>
  <si>
    <t>EVIDENCIA</t>
  </si>
  <si>
    <t>Versión: 01</t>
  </si>
  <si>
    <t>DIRECCIONAMIENTO ESTRATEGICO</t>
  </si>
  <si>
    <t>Código: F-DE-PE30-02</t>
  </si>
  <si>
    <t>Fecha Aprobación:
08/06/17</t>
  </si>
  <si>
    <t>Coordinación  de Planeación</t>
  </si>
  <si>
    <t>Coordinación  de Planeación y Sistemas de Informacion</t>
  </si>
  <si>
    <t>Coordinación  de Planeación, Grupos, Subgrupos y Dimensiones del PDSP</t>
  </si>
  <si>
    <t>Coordinación  de Planeación, Grupos, Subgrupos y Dimensiones del PDSP y Sistemas de Informacion - Control Interno</t>
  </si>
  <si>
    <t>Coordinación  de Planeación y Sistemas de Informacion - Control Interno</t>
  </si>
  <si>
    <t>Oficina de Planeacion y Sistemas de Informacion y Oficina de Control Interno</t>
  </si>
  <si>
    <t>Coordinación  de Planeación (infraestructura)</t>
  </si>
  <si>
    <t>Todos los Grupos, subgrupos - Oficina de Planeacion y Sistemas de Informacion</t>
  </si>
  <si>
    <t>GRUPO, SUBGRUPO O DEPENDENCIA RESPONSABLE</t>
  </si>
  <si>
    <t>FORMULA</t>
  </si>
  <si>
    <t>RESULTADO DEL INDICADOR</t>
  </si>
  <si>
    <t>Acumulado trimestre</t>
  </si>
  <si>
    <t xml:space="preserve">NUMERO DE ACTIVIDADES
PROGRAMADAS PARA LA VIGENCIA </t>
  </si>
  <si>
    <t>MONITOREO, SEGUIMIENTO Y EVALUACION DEL PLAN DE ACCION INSTITUCIONAL</t>
  </si>
  <si>
    <t>Acumulado Anual</t>
  </si>
  <si>
    <t>Acumulado al Tercer Trimestre</t>
  </si>
  <si>
    <t>% de Cumplimiento
IV Trimestre</t>
  </si>
  <si>
    <t>% Cumplimiento
III Trimestre</t>
  </si>
  <si>
    <t>Acumulado al Segundo Trimestre</t>
  </si>
  <si>
    <t>% de Cumplimiento
II Trimestre</t>
  </si>
  <si>
    <t>% de Cumplimiento
I Trimestre</t>
  </si>
  <si>
    <t>numerador
(ejecutado)</t>
  </si>
  <si>
    <t>denominador
(programado)</t>
  </si>
  <si>
    <t>MONITOREO, SEGUIMIENTO Y EVALUACION - IV TRIMESTRE</t>
  </si>
  <si>
    <t>MONITOREO, SEGUIMIENTO Y EVALUACION - III TRIMESTRE</t>
  </si>
  <si>
    <t>MONITOREO, SEGUIMIENTO Y EVALUACION - II TRIMESTRE</t>
  </si>
  <si>
    <t>MONITOREO, SEGUIMIENTO Y EVALUACION - I TRIMESTRE</t>
  </si>
  <si>
    <t>Pagina ___ de ___</t>
  </si>
  <si>
    <t>Sistemas de Información</t>
  </si>
  <si>
    <t>Todas las dependencias</t>
  </si>
  <si>
    <t xml:space="preserve">Coordinación de Archivo                               </t>
  </si>
  <si>
    <t>Oficina de Planeacion -Coordinación de Archivo</t>
  </si>
  <si>
    <t>Coordinación  de Planeación y Participación Social</t>
  </si>
  <si>
    <t xml:space="preserve">Dirección y Oficina de Planeacion </t>
  </si>
  <si>
    <t>Coordinación  de Planeación, Control Interno y Dirección</t>
  </si>
  <si>
    <t>Grupo Recursos Humanos</t>
  </si>
  <si>
    <t>Recuros Financieros, Presupuesto, Contabilidad y Pagaduría.</t>
  </si>
  <si>
    <t>Recuros Financieros, Presupuesto, Contabilidad  y Pagaduría.</t>
  </si>
  <si>
    <t>Presupuesto, Contabilidad y Tesorería/ pagaduría</t>
  </si>
  <si>
    <t>Recursos Financieros- Central de Cuentas, Presupuesto,Contabildiad y Tesoreria</t>
  </si>
  <si>
    <t>Recursos Financieros, Presupuesto</t>
  </si>
  <si>
    <t>Recursos Financieros, Presupuesto, Contabilidad, Tesorería.</t>
  </si>
  <si>
    <t>GRUPO RECURSOS FÍSICOS / ALMACÉN</t>
  </si>
  <si>
    <t>GRUPO RECURSOS FÍSICOS</t>
  </si>
  <si>
    <t>GRUPO RECURSOS FÍSICOS / DIRECCIÓN</t>
  </si>
  <si>
    <t>ÁREAS</t>
  </si>
  <si>
    <t>ÁREAS / DIRECCIÓN</t>
  </si>
  <si>
    <t>RECURSOS FÍSICOS</t>
  </si>
  <si>
    <t>DIRECCIÓN</t>
  </si>
  <si>
    <t>RECURSOS FÍSICOS / ALMACÉN / FINANCIERA</t>
  </si>
  <si>
    <t>GRUPO RECURSOS FÍSICOS / SISTEMAS DE INFORMACIÓN</t>
  </si>
  <si>
    <t>SUBGRUPO VIGILANCIA Y CONTROL</t>
  </si>
  <si>
    <t>JURIDICA</t>
  </si>
  <si>
    <t>Grupo de Atenciòn en Salud (Aseguramiento)</t>
  </si>
  <si>
    <t xml:space="preserve">Grupo de Atenciòn en Salud </t>
  </si>
  <si>
    <t xml:space="preserve">Trimestral </t>
  </si>
  <si>
    <t xml:space="preserve">PLAN O PROYECTO </t>
  </si>
  <si>
    <t xml:space="preserve">TIEMPO EJECUCION </t>
  </si>
  <si>
    <t xml:space="preserve">Actualizar las Tablas de
retención Documental  </t>
  </si>
  <si>
    <t xml:space="preserve">Programa de Gestión
Documental </t>
  </si>
  <si>
    <t xml:space="preserve">Sistema Integrado de
Conservación  </t>
  </si>
  <si>
    <t xml:space="preserve">Plan de mejoramiento en la
estructura física y propia del
IDS (Construcción del edificio 
propio del IDS)  </t>
  </si>
  <si>
    <t xml:space="preserve">Programas de Capacitación
en la Gestión Documental  </t>
  </si>
  <si>
    <t xml:space="preserve">Valoración de los Fondos
acumulados  </t>
  </si>
  <si>
    <t xml:space="preserve">Digitalización de los
Documentos  </t>
  </si>
  <si>
    <t>Corto Plazo (1
año)</t>
  </si>
  <si>
    <t>Mediano Plazo (1 -
4 años)</t>
  </si>
  <si>
    <t>Largo Plazo
(años enadelante)</t>
  </si>
  <si>
    <t>CODIGO UNSPSC</t>
  </si>
  <si>
    <t xml:space="preserve">DESCRIPCION </t>
  </si>
  <si>
    <t xml:space="preserve">FECHA ESTIMADA DE INICIO DE PROCESO DE SELECCIÓN </t>
  </si>
  <si>
    <t xml:space="preserve">DURACION ESTIMADA DE CONTRATO </t>
  </si>
  <si>
    <t>MODALIDAD DE SELECCIÓN</t>
  </si>
  <si>
    <t xml:space="preserve">FUENTE DE RECURSO </t>
  </si>
  <si>
    <t xml:space="preserve">VALOR ESTIMADO </t>
  </si>
  <si>
    <t xml:space="preserve">VALOR ESTIMADO EN LA VIGENCIA ACTUAL </t>
  </si>
  <si>
    <t>¿SE REQUIERE VIGENCIAS FUTURAS ?</t>
  </si>
  <si>
    <t xml:space="preserve">ESTADO DE SOLICITUD DE VIGENCIAS FUTURAS </t>
  </si>
  <si>
    <t xml:space="preserve">DATOS DE CONTACTO DEL RESPONSABLE </t>
  </si>
  <si>
    <t xml:space="preserve">NECESIDADES ADICIONALES </t>
  </si>
  <si>
    <t>POSIBLES CODIGOS UNSPSC</t>
  </si>
  <si>
    <r>
      <t xml:space="preserve">Entidad: </t>
    </r>
    <r>
      <rPr>
        <b/>
        <u/>
        <sz val="14"/>
        <color theme="1"/>
        <rFont val="Arial"/>
        <family val="2"/>
      </rPr>
      <t>INSTITUTO DEPARTAMENTAL DE SALUD DE NORTE DE SANTANDER</t>
    </r>
  </si>
  <si>
    <r>
      <t xml:space="preserve">Vigencia: </t>
    </r>
    <r>
      <rPr>
        <b/>
        <u/>
        <sz val="14"/>
        <color theme="1"/>
        <rFont val="Arial"/>
        <family val="2"/>
      </rPr>
      <t>2018</t>
    </r>
  </si>
  <si>
    <r>
      <t>Fecha de Publicación:</t>
    </r>
    <r>
      <rPr>
        <b/>
        <u/>
        <sz val="14"/>
        <color theme="1"/>
        <rFont val="Arial"/>
        <family val="2"/>
      </rPr>
      <t xml:space="preserve"> 30 de Enero de 2018</t>
    </r>
  </si>
  <si>
    <t>Plan Anticorrupción y de Atención al Ciudadano</t>
  </si>
  <si>
    <r>
      <rPr>
        <b/>
        <u/>
        <sz val="18"/>
        <color rgb="FFC00000"/>
        <rFont val="Arial"/>
        <family val="2"/>
      </rPr>
      <t>Componente 1:</t>
    </r>
    <r>
      <rPr>
        <b/>
        <sz val="18"/>
        <color theme="1"/>
        <rFont val="Arial"/>
        <family val="2"/>
      </rPr>
      <t xml:space="preserve"> Gestión del Riesgo de Corrupción - Mapa de Riesgos de Corrupción</t>
    </r>
  </si>
  <si>
    <t xml:space="preserve">Subcomponente/procesos </t>
  </si>
  <si>
    <t xml:space="preserve">Actividades </t>
  </si>
  <si>
    <t>Meta o producto</t>
  </si>
  <si>
    <t xml:space="preserve"> Responsable</t>
  </si>
  <si>
    <t xml:space="preserve"> Fecha programada</t>
  </si>
  <si>
    <r>
      <rPr>
        <b/>
        <sz val="12"/>
        <color theme="1"/>
        <rFont val="Arial"/>
        <family val="2"/>
      </rPr>
      <t>Subcomponente/proceso 1</t>
    </r>
    <r>
      <rPr>
        <sz val="12"/>
        <color theme="1"/>
        <rFont val="Arial"/>
        <family val="2"/>
      </rPr>
      <t xml:space="preserve">
Política de Administración de Riesgos</t>
    </r>
  </si>
  <si>
    <t>Socializar el proyecto de presupuesto de la entidad lo que incluye el POAI y el COAI-PAS en el comité Directivo de la entidad.</t>
  </si>
  <si>
    <t>Proyecto de presupuesto socializado y concertado antes de presentar el proyecto de presupuesto a la Junta Directiva de salud para su aprobación antes del 30 de enero de cada vigencia.</t>
  </si>
  <si>
    <t>Alta Dirección, Coordinación del área financiera  y Comité directivo (Integrantes)</t>
  </si>
  <si>
    <t xml:space="preserve">El servidor público bien sea personal de planta o contratista debe abstenerse de obstaculizar, poner trabas o direccionar a terceras personas la elaboración de informes o documentos técnicos; condicionando la viabilidad o conceptos ténicos a cambio de dadibas.  </t>
  </si>
  <si>
    <t xml:space="preserve"> Rectoria e imagen institucional fortalecida. </t>
  </si>
  <si>
    <t>Funcionarios de planta y contratistas de la entidad.</t>
  </si>
  <si>
    <t>1.2.1</t>
  </si>
  <si>
    <t>Seguimiento al cumplimiento del Plan de capacitaciones y asistencia técnicas en los cuales se evidencien soportes como: Listas de asistencias con actas/ informes de monitoreo, que incluyan de las sugerencias, recomendaciones técnicas y los compromisos con fecha de cumplimiento y responsables.</t>
  </si>
  <si>
    <t>Capacitaciones y asistencias técnicas debidamente soportadas que evidencien la Gestión con Valores para Resultados.</t>
  </si>
  <si>
    <t xml:space="preserve">Coordinadores de los grupos, subgrupos y responsables de las dimensiones del PTS. </t>
  </si>
  <si>
    <t>Implementación y divulgación del código de integridad del servidos público.</t>
  </si>
  <si>
    <t xml:space="preserve"> Rectoria e imagen institucional fortalecida enfocada a la Gestión con Valores para Resultados.</t>
  </si>
  <si>
    <t>Alta Dirección y Comité Funcionarios de planta y contratistas de la entidad.</t>
  </si>
  <si>
    <r>
      <rPr>
        <b/>
        <sz val="12"/>
        <color theme="1"/>
        <rFont val="Arial"/>
        <family val="2"/>
      </rPr>
      <t>Subcomponente/proceso 2</t>
    </r>
    <r>
      <rPr>
        <sz val="12"/>
        <color theme="1"/>
        <rFont val="Arial"/>
        <family val="2"/>
      </rPr>
      <t xml:space="preserve">
Construcción del Mapa de Riesgos de
Corrupción</t>
    </r>
  </si>
  <si>
    <t>2.1</t>
  </si>
  <si>
    <t xml:space="preserve">Elaboración de un Listado de recepción de documentación por parte de los prestadores de servicios de salud. 
Analisis del tiempo recepción, gestión y registro del prestador de servicios de salud  </t>
  </si>
  <si>
    <t>Evitar la dilatación del proceso de inscripción o Novedades en el registro especial de prestadores de servicios de salud</t>
  </si>
  <si>
    <t>Vigilancia y Control</t>
  </si>
  <si>
    <t>Semestralmente</t>
  </si>
  <si>
    <t>2.2</t>
  </si>
  <si>
    <t>Elaboración de formato en declaración por parte de verificación</t>
  </si>
  <si>
    <t>Evitar favorecer la habilitacion de servicios de salud a prestadores que no cumplen con los estandares de habilitación</t>
  </si>
  <si>
    <t>trimestral</t>
  </si>
  <si>
    <t>2.3</t>
  </si>
  <si>
    <t>Elaboración de Acta de seguimiento del proceso de licencia de funcionamiento para emisiones ionizantes</t>
  </si>
  <si>
    <t xml:space="preserve">Expedicion de Licencias de funcionamiento para emisiones ionizantes cumpliendo con los requisitos minimos </t>
  </si>
  <si>
    <t>2.4</t>
  </si>
  <si>
    <t xml:space="preserve">
Seguimiento mensual al cumplimiento del procedimiento para efectuar los recobros</t>
  </si>
  <si>
    <t>Recobros efecutuados- recuperación del recursos PPNA</t>
  </si>
  <si>
    <t>Prestacion de Servicios de Salud</t>
  </si>
  <si>
    <t>Mensual</t>
  </si>
  <si>
    <t>2.5</t>
  </si>
  <si>
    <t>Conformar equipo interdisciplinario: líder de financiera, auditor y un jurídico de PSS para las auditorias y la conciliación de glosas con IPS ó ESE  
Sistematizacion de la trazabilidad de la facturación</t>
  </si>
  <si>
    <t>Actas de conciliación suscritas por el equipo interdiciplinario.</t>
  </si>
  <si>
    <t>Subcomponente/proceso 2
Construcción del Mapa de Riesgos de
Corrupción</t>
  </si>
  <si>
    <t>2.7</t>
  </si>
  <si>
    <t>Contar con una base de datos (Bitácora) donde se revisan todas las remisiones
Establecer politicas para garantizar la remisión de los pacientes
Adquirir sotfware</t>
  </si>
  <si>
    <t>Evitar favorecer la remision de pacientes a IPS especificas</t>
  </si>
  <si>
    <t>CRUE</t>
  </si>
  <si>
    <t>2.8</t>
  </si>
  <si>
    <t>Capacitar al recurso humano en la responsabilidad del manejo y custodia de vacunas.
Seguimiento al debido proceso en el reporte de pérdidas de biológico.</t>
  </si>
  <si>
    <t>85% del talento humano de IPS Públicas y Privadas capacitados en el manejo y custodia de vacunas.
100% de municipios con seguimiento en el reporte de pérdidas de biológico.</t>
  </si>
  <si>
    <t>PAI</t>
  </si>
  <si>
    <t>2.9</t>
  </si>
  <si>
    <t>Garantizar la Trazabilidad y Seguimiento al manejo y uso adecuado de los insecticidas del grupo salud pública.</t>
  </si>
  <si>
    <t>Evitar la perdida o comercializacion de los insumos para control de vectores</t>
  </si>
  <si>
    <t>Vectores</t>
  </si>
  <si>
    <t>2.10</t>
  </si>
  <si>
    <t>Realizar visitas aleatorias a establecimientos farmaceuticos con conceptos favorables para aperturas y traslados</t>
  </si>
  <si>
    <t>10% de seguimiento a conceptos favorables para aperturas y traslados de establecimientos farmacéuticos en el Departamento.</t>
  </si>
  <si>
    <t>Medicamentos</t>
  </si>
  <si>
    <t>2.11</t>
  </si>
  <si>
    <t>Realizar visitas aleatorias a los establecimientos farmaceuticos autorizados</t>
  </si>
  <si>
    <t>2% de visitas aleatorias a establecimientos autorizados para verificar el concepto técnico emitido por el inspector de medicamentos.</t>
  </si>
  <si>
    <t>2.12</t>
  </si>
  <si>
    <t>Seguimiento y revision previa a los autos o expedicion de fallos en primera y en segunda instancia con el fin de evitar la dilatación de los procesos disciplinarios con el proposito de obtener el vencimiento de terminos o prescripcion del mismo</t>
  </si>
  <si>
    <t>Agilidad en los procesos diciplinarios.</t>
  </si>
  <si>
    <t>Juridica</t>
  </si>
  <si>
    <t>permanente</t>
  </si>
  <si>
    <t>2.14</t>
  </si>
  <si>
    <t>Actualizar el manual de contratación.</t>
  </si>
  <si>
    <t>Manual de contrataciónn actualizado.</t>
  </si>
  <si>
    <t>Alta Dirección y oficina Júridica.</t>
  </si>
  <si>
    <t>2.15</t>
  </si>
  <si>
    <t xml:space="preserve">Realizar una efectiva supervision y exigencia en el cumplimiento de los contratos y emitir los correspondientes informes de supervisión de acuerdo al manual de supervisión de contratos. </t>
  </si>
  <si>
    <t>Objetos contractuales cumplidos.</t>
  </si>
  <si>
    <t xml:space="preserve">Supervisores de contratos </t>
  </si>
  <si>
    <t>2.16</t>
  </si>
  <si>
    <t>Cruce información entre prestacionde servicios de salud, contabilidad, presupuesto y pagaduria.
Utilizacion del modulo de contratacion del Software de TNS, con el fin de evitar el doble pago de factura por falta de trazabilidad de la factura de prestación de servicios de salud  que permitan identificar y controlar las diferentes pagos realizados</t>
  </si>
  <si>
    <t>Información conciliada, verás y oportuna.</t>
  </si>
  <si>
    <t>Contabilidad y Prestacion de Servicios</t>
  </si>
  <si>
    <t>2.18</t>
  </si>
  <si>
    <t>Verificación con las instituciones públicas y privadas de los titulos a Registrar por la oficina de registros profesionales.</t>
  </si>
  <si>
    <t>Autorización y registro profesional con cumplimiento de los requisitos.</t>
  </si>
  <si>
    <t>Recursos Humanos</t>
  </si>
  <si>
    <r>
      <rPr>
        <b/>
        <sz val="12"/>
        <color theme="1"/>
        <rFont val="Arial"/>
        <family val="2"/>
      </rPr>
      <t>Subcomponente/proceso 3</t>
    </r>
    <r>
      <rPr>
        <sz val="12"/>
        <color theme="1"/>
        <rFont val="Arial"/>
        <family val="2"/>
      </rPr>
      <t xml:space="preserve">
Consulta y divulgación</t>
    </r>
  </si>
  <si>
    <t>3.1</t>
  </si>
  <si>
    <t xml:space="preserve">Fortalecimiento a la implementación del software de gestión documental medinate Capacitación y sencibilización al personal de la Entidad para la </t>
  </si>
  <si>
    <t>Software de gestión documental operando en la Institución</t>
  </si>
  <si>
    <t>Alta dirección Planeación - Sistemas de información - archivo y recursos humanos</t>
  </si>
  <si>
    <t>3.2</t>
  </si>
  <si>
    <t>Publicación en la página web el Plan Anticorrupción e otros informes del IDS de interes a la comunidad en general</t>
  </si>
  <si>
    <t xml:space="preserve">Publicación constante en la pagina www.ids.gov.co </t>
  </si>
  <si>
    <t>Planeación y Sistemas de Información</t>
  </si>
  <si>
    <r>
      <rPr>
        <b/>
        <sz val="12"/>
        <color theme="1"/>
        <rFont val="Arial"/>
        <family val="2"/>
      </rPr>
      <t>Subcomponente/proceso 4</t>
    </r>
    <r>
      <rPr>
        <sz val="12"/>
        <color theme="1"/>
        <rFont val="Arial"/>
        <family val="2"/>
      </rPr>
      <t xml:space="preserve">
Monitorio y revisión</t>
    </r>
  </si>
  <si>
    <t>4.1</t>
  </si>
  <si>
    <t>Los líderes de los procesos en conjunto con sus equipos deben monitorear y revisar periódicamente el documento del Mapa de Riesgos de Corrupción y si es del caso ajustarlo haciendo públicos los cambios.</t>
  </si>
  <si>
    <t>Monitorear permanentemente la gestión del riesgo y la efectividad de los controles establecidos</t>
  </si>
  <si>
    <t>Coordinadores de los grupos, subgrupos, Control Interno y Planeación</t>
  </si>
  <si>
    <r>
      <rPr>
        <b/>
        <sz val="12"/>
        <color theme="1"/>
        <rFont val="Arial"/>
        <family val="2"/>
      </rPr>
      <t>Subcomponente/proceso 5</t>
    </r>
    <r>
      <rPr>
        <sz val="12"/>
        <color theme="1"/>
        <rFont val="Arial"/>
        <family val="2"/>
      </rPr>
      <t xml:space="preserve">
Seguimiento</t>
    </r>
  </si>
  <si>
    <t>5.1</t>
  </si>
  <si>
    <t xml:space="preserve">Realizar auditorías internas analice las causas, los riesgos de corrupción y la efectividad de los controles incorporados en el Mapa de Riesgos de Corrupción.
</t>
  </si>
  <si>
    <t>Adelantar seguimiento al Mapa de Riesgos de
Corrupción.</t>
  </si>
  <si>
    <t>Control Interno</t>
  </si>
  <si>
    <t>ESTRATEGIA DE RACIONALIZACIÓN DE TRÁMITES</t>
  </si>
  <si>
    <t>Nombre de la entidad</t>
  </si>
  <si>
    <t>Instituto Departamental de Salud de Norte de Santander</t>
  </si>
  <si>
    <t>Sector Administrativo</t>
  </si>
  <si>
    <t>No aplica</t>
  </si>
  <si>
    <t>Orden</t>
  </si>
  <si>
    <t>Territorial</t>
  </si>
  <si>
    <t>Departamento:</t>
  </si>
  <si>
    <t>Norte de Santander</t>
  </si>
  <si>
    <t>Año Vigencia:</t>
  </si>
  <si>
    <t>Municipio:</t>
  </si>
  <si>
    <t>San José de Cúcuta</t>
  </si>
  <si>
    <r>
      <rPr>
        <b/>
        <sz val="9"/>
        <rFont val="Arial"/>
        <family val="2"/>
      </rPr>
      <t>DATOS TRÁMITES A RACIONALIZAR</t>
    </r>
  </si>
  <si>
    <r>
      <rPr>
        <b/>
        <sz val="9"/>
        <rFont val="Arial"/>
        <family val="2"/>
      </rPr>
      <t>ACCIONES DE RACIONALIZACIÓN A DESARROLLAR</t>
    </r>
  </si>
  <si>
    <r>
      <rPr>
        <b/>
        <sz val="9"/>
        <rFont val="Arial"/>
        <family val="2"/>
      </rPr>
      <t>PLAN DE EJECUCIÓN</t>
    </r>
  </si>
  <si>
    <r>
      <rPr>
        <b/>
        <sz val="9"/>
        <rFont val="Arial"/>
        <family val="2"/>
      </rPr>
      <t>Tipo</t>
    </r>
  </si>
  <si>
    <r>
      <rPr>
        <b/>
        <sz val="9"/>
        <rFont val="Arial"/>
        <family val="2"/>
      </rPr>
      <t>Número</t>
    </r>
  </si>
  <si>
    <r>
      <rPr>
        <b/>
        <sz val="9"/>
        <rFont val="Arial"/>
        <family val="2"/>
      </rPr>
      <t>Nombre</t>
    </r>
  </si>
  <si>
    <r>
      <rPr>
        <b/>
        <sz val="9"/>
        <rFont val="Arial"/>
        <family val="2"/>
      </rPr>
      <t>Estado</t>
    </r>
  </si>
  <si>
    <r>
      <rPr>
        <b/>
        <sz val="9"/>
        <rFont val="Arial"/>
        <family val="2"/>
      </rPr>
      <t>Situación actual</t>
    </r>
  </si>
  <si>
    <r>
      <rPr>
        <b/>
        <sz val="9"/>
        <rFont val="Arial"/>
        <family val="2"/>
      </rPr>
      <t>Mejora por implementar</t>
    </r>
  </si>
  <si>
    <r>
      <rPr>
        <b/>
        <sz val="9"/>
        <rFont val="Arial"/>
        <family val="2"/>
      </rPr>
      <t>Beneficio al ciudadano o entidad</t>
    </r>
  </si>
  <si>
    <r>
      <rPr>
        <b/>
        <sz val="9"/>
        <rFont val="Arial"/>
        <family val="2"/>
      </rPr>
      <t>Tipo racionalización</t>
    </r>
  </si>
  <si>
    <r>
      <rPr>
        <b/>
        <sz val="9"/>
        <rFont val="Arial"/>
        <family val="2"/>
      </rPr>
      <t>Acciones racionalización</t>
    </r>
  </si>
  <si>
    <r>
      <rPr>
        <b/>
        <sz val="9"/>
        <rFont val="Arial"/>
        <family val="2"/>
      </rPr>
      <t>Fecha inicio</t>
    </r>
  </si>
  <si>
    <r>
      <rPr>
        <b/>
        <sz val="9"/>
        <rFont val="Arial"/>
        <family val="2"/>
      </rPr>
      <t>Fecha final presente vigencia</t>
    </r>
  </si>
  <si>
    <r>
      <rPr>
        <b/>
        <sz val="9"/>
        <rFont val="Arial"/>
        <family val="2"/>
      </rPr>
      <t>Fecha final racionalizaci ón</t>
    </r>
  </si>
  <si>
    <r>
      <rPr>
        <b/>
        <sz val="9"/>
        <rFont val="Arial"/>
        <family val="2"/>
      </rPr>
      <t>Responsable</t>
    </r>
  </si>
  <si>
    <r>
      <rPr>
        <sz val="9"/>
        <rFont val="Arial"/>
        <family val="2"/>
      </rPr>
      <t>Modelo Único – Hijo</t>
    </r>
  </si>
  <si>
    <r>
      <rPr>
        <sz val="9"/>
        <rFont val="Arial"/>
        <family val="2"/>
      </rPr>
      <t>Credencial de expendedor de drogas</t>
    </r>
  </si>
  <si>
    <r>
      <rPr>
        <sz val="9"/>
        <rFont val="Arial"/>
        <family val="2"/>
      </rPr>
      <t>Inscrito</t>
    </r>
  </si>
  <si>
    <t>El ciudadano
radica a través de correo electrónico la documentación, sin embargo, debe allegar las estampillas y consignacion en original para finalizar el trámite</t>
  </si>
  <si>
    <t>Lograr la compra de estampilla por PSE y que el trámite sea completamente en línea</t>
  </si>
  <si>
    <r>
      <rPr>
        <sz val="9"/>
        <rFont val="Arial"/>
        <family val="2"/>
      </rPr>
      <t xml:space="preserve">Ahorro en tiempo y costos de desplazamiento.
</t>
    </r>
    <r>
      <rPr>
        <sz val="9"/>
        <rFont val="Arial"/>
        <family val="2"/>
      </rPr>
      <t>Disponibilidad total para la solicitud del trámite 24/7.</t>
    </r>
  </si>
  <si>
    <t>Tecnológica</t>
  </si>
  <si>
    <t>Pago en línea
Disponer mecanismos de seguimiento
Trámite total en Línea</t>
  </si>
  <si>
    <t>Julio de 2018</t>
  </si>
  <si>
    <t>Diciembre de 2018</t>
  </si>
  <si>
    <t>Junio de 2019</t>
  </si>
  <si>
    <t>Oficina de Control de Medicamentos
Sistemas de Información
Hacienda Departamental</t>
  </si>
  <si>
    <r>
      <rPr>
        <sz val="9"/>
        <rFont val="Arial"/>
        <family val="2"/>
      </rPr>
      <t>Cancelación de la inscripción para el manejo de medicamentos de control especial</t>
    </r>
  </si>
  <si>
    <t xml:space="preserve">El ciudadano radica a través de correo electrónico oficio informando la novedad de cierre de manejo de medicamento de control especial. </t>
  </si>
  <si>
    <r>
      <rPr>
        <sz val="9"/>
        <rFont val="Arial"/>
        <family val="2"/>
      </rPr>
      <t>Diseñar un formulario de cierre e implementar que el trámite sea en línea (que se pueda diligenciar el formulario haciendo la novedad del cierre).</t>
    </r>
    <r>
      <rPr>
        <sz val="9"/>
        <color rgb="FFFF0000"/>
        <rFont val="Arial"/>
        <family val="2"/>
      </rPr>
      <t xml:space="preserve"> </t>
    </r>
  </si>
  <si>
    <t xml:space="preserve">Verificar pago de formulario de cierre en linea. </t>
  </si>
  <si>
    <t>Oficina de Control de Medicamentos
Sistemas de Información</t>
  </si>
  <si>
    <r>
      <rPr>
        <sz val="9"/>
        <rFont val="Arial"/>
        <family val="2"/>
      </rPr>
      <t>Inscripción, renovación, ampliación o modificación para el manejo de medicamentos de control especial</t>
    </r>
  </si>
  <si>
    <t>El ciudadano
radica a través de correo electrónico la documentación, sin embargo, debe allegar las estampillas en original y la consignación para finalizar el trámite</t>
  </si>
  <si>
    <r>
      <rPr>
        <sz val="9"/>
        <rFont val="Arial"/>
        <family val="2"/>
      </rPr>
      <t>Autorización de funcionamiento de establecimientos farmacéuticos</t>
    </r>
  </si>
  <si>
    <r>
      <rPr>
        <sz val="9"/>
        <rFont val="Arial"/>
        <family val="2"/>
      </rPr>
      <t>Único</t>
    </r>
  </si>
  <si>
    <r>
      <rPr>
        <sz val="9"/>
        <rFont val="Arial"/>
        <family val="2"/>
      </rPr>
      <t>Autorización y/o renovación en buenas practicas del servicio farmacéutico (BPSF),</t>
    </r>
  </si>
  <si>
    <r>
      <t>Fecha de Publicación:</t>
    </r>
    <r>
      <rPr>
        <b/>
        <u/>
        <sz val="14"/>
        <color theme="1"/>
        <rFont val="Arial"/>
        <family val="2"/>
      </rPr>
      <t xml:space="preserve"> 30 de Enero 2018</t>
    </r>
  </si>
  <si>
    <r>
      <rPr>
        <b/>
        <u/>
        <sz val="18"/>
        <color theme="5"/>
        <rFont val="Arial"/>
        <family val="2"/>
      </rPr>
      <t>Componente 3:</t>
    </r>
    <r>
      <rPr>
        <b/>
        <sz val="18"/>
        <color theme="1"/>
        <rFont val="Arial"/>
        <family val="2"/>
      </rPr>
      <t xml:space="preserve"> Rendición de Cuentas</t>
    </r>
  </si>
  <si>
    <r>
      <rPr>
        <b/>
        <sz val="12"/>
        <color theme="1"/>
        <rFont val="Arial"/>
        <family val="2"/>
      </rPr>
      <t>Subcomponente/proceso 1</t>
    </r>
    <r>
      <rPr>
        <sz val="12"/>
        <color theme="1"/>
        <rFont val="Arial"/>
        <family val="2"/>
      </rPr>
      <t xml:space="preserve">
Información de calidad y en lenguaje
comprensible</t>
    </r>
  </si>
  <si>
    <t>1.1</t>
  </si>
  <si>
    <t>Facilitar el control social, que comprende acciones de petición de información y de explicaciones para buscar la transparencia de la gestión de la administración pública y lograr la adopción de los principios de Buen Gobierno (Decreto 2641 de 2012 reglamentario Ley Anticorrupción</t>
  </si>
  <si>
    <t>Suministrar de manera permanente la información actualizada de PQRSD en la página web del IDS</t>
  </si>
  <si>
    <t>Planeacion y sistemas de información - Servicio de  atención a comunidad-SAC</t>
  </si>
  <si>
    <t>Trimestral</t>
  </si>
  <si>
    <t>1.2</t>
  </si>
  <si>
    <t xml:space="preserve">La Rendición de Cuentas es un instrumento que implica la obligación de informar y el derecho de ser informado, se desarrollará como un proceso permanente de entrega de resultados, donde el ciudadano conozca los planes y desarrollo de las acciones, para lo cual, el Instituto Departamental de Salud a través de la página web insitucional www.ids.gov.co mantendrá informado al ciudadano con la invitación permanente a participar a través de sus preguntas,  opiniones y sugerencias, en el seguimiento y mejoramiento de la gestión. </t>
  </si>
  <si>
    <t>El Instituto Departamental de Salud desarrollará el proceso de rendición de cuentas a través de las publicaciones en la pagina web institucional (Plan de Acción vigencia 2017, Ejecuciones presupuestales - Plan de Inversion, Informes de Gestión trimestrales publicados para fácil acceso de la comunidad, Contratación y demás información pública)</t>
  </si>
  <si>
    <t>Planeacion y sistemas de información - Participación Social y atencion a la comunidad</t>
  </si>
  <si>
    <t>Permanente</t>
  </si>
  <si>
    <r>
      <rPr>
        <b/>
        <sz val="12"/>
        <color theme="1"/>
        <rFont val="Arial"/>
        <family val="2"/>
      </rPr>
      <t>Subcomponente/proceso 2</t>
    </r>
    <r>
      <rPr>
        <sz val="12"/>
        <color theme="1"/>
        <rFont val="Arial"/>
        <family val="2"/>
      </rPr>
      <t xml:space="preserve">
Diálogo de doble vía con la ciudadanía
y sus organizaciones</t>
    </r>
  </si>
  <si>
    <t>Anualmente se efectuará un evento de Audiencia Pública de Rendición de Cuentas a la Ciudadanía, donde se efectuará un balance de la gestión, las metas alcanzadas, los resultados obtenidos y los recursos utilizados.</t>
  </si>
  <si>
    <t>Realizar una (1) Audiencia Pública de Rendición de Cuentas</t>
  </si>
  <si>
    <t>Dirección, Planeación y sistemas de información - Participación Social y Comunicaciones</t>
  </si>
  <si>
    <t>Cuarto trimestre 2018</t>
  </si>
  <si>
    <r>
      <rPr>
        <b/>
        <sz val="12"/>
        <color theme="1"/>
        <rFont val="Arial"/>
        <family val="2"/>
      </rPr>
      <t>Subcomponente/proceso 3</t>
    </r>
    <r>
      <rPr>
        <sz val="12"/>
        <color theme="1"/>
        <rFont val="Arial"/>
        <family val="2"/>
      </rPr>
      <t xml:space="preserve">
Incentivos para motivar la cultura de la
rendición y petición de cuentas</t>
    </r>
  </si>
  <si>
    <t>Incentivar a la comunidad sobre los eventos de interés de salud, sus deberes y derechos en salud</t>
  </si>
  <si>
    <t>Realización de los Comtés de vigilancia epidemiológica comunitaria -COVECOM.
Capacitaciones EAPB con las asociaciones de usuarios y coordinaciones de salud pública de los 40 municipios para la replica a las entidades y asociaciones de usuarios , seguimiento a la operatividad de los mecanismos de participación social que operan en el muncipio.</t>
  </si>
  <si>
    <t>Grupo de salud pública-vigilancia en salud pública,  sistemas de información - Participación Social y Comunicaciones</t>
  </si>
  <si>
    <r>
      <rPr>
        <b/>
        <sz val="12"/>
        <color theme="1"/>
        <rFont val="Arial"/>
        <family val="2"/>
      </rPr>
      <t>Subcomponente/proceso 4</t>
    </r>
    <r>
      <rPr>
        <sz val="12"/>
        <color theme="1"/>
        <rFont val="Arial"/>
        <family val="2"/>
      </rPr>
      <t xml:space="preserve">
Evaluación y retroalimentación a la
gestión institucional</t>
    </r>
  </si>
  <si>
    <t>Realizar trimestralmente los informes de gestión</t>
  </si>
  <si>
    <t>Elaborar 4 informes de gestión (trimestrales) publicados en la pagina web del IDS</t>
  </si>
  <si>
    <t>Planeacion y sistemas de información</t>
  </si>
  <si>
    <t>Anual y trimestral.</t>
  </si>
  <si>
    <t>4.2</t>
  </si>
  <si>
    <t>Rendir información de la gestión realizada a la Gobernacion del Dpto, Miembros del CTSSS, Asamblea Dptal y Entes de Control (según Demanda)</t>
  </si>
  <si>
    <t>Rendir 4 informes de gestión de manera oportuna a la Gobernacion del Dpto, Miembros del CTSSS, Asamblea Dptal y Entes de Control.</t>
  </si>
  <si>
    <t>Dirección, Planeación y sistemas de información - Coordinadores de los grupos del IDS, Participación Social y Comunicaciones</t>
  </si>
  <si>
    <t>Trimestral según fechas definidas enla circular No 585 de fecha 14 de Diciembre de 2017</t>
  </si>
  <si>
    <r>
      <rPr>
        <b/>
        <u/>
        <sz val="18"/>
        <color theme="6" tint="-0.499984740745262"/>
        <rFont val="Arial"/>
        <family val="2"/>
      </rPr>
      <t>Componente 4:</t>
    </r>
    <r>
      <rPr>
        <b/>
        <sz val="18"/>
        <color theme="1"/>
        <rFont val="Arial"/>
        <family val="2"/>
      </rPr>
      <t xml:space="preserve"> Atención al Ciudadano</t>
    </r>
  </si>
  <si>
    <r>
      <rPr>
        <b/>
        <sz val="12"/>
        <color theme="1"/>
        <rFont val="Arial"/>
        <family val="2"/>
      </rPr>
      <t>Subcomponente/proceso 1</t>
    </r>
    <r>
      <rPr>
        <sz val="12"/>
        <color theme="1"/>
        <rFont val="Arial"/>
        <family val="2"/>
      </rPr>
      <t xml:space="preserve">
Estructura administrativa y
Direccionamiento estratégico</t>
    </r>
  </si>
  <si>
    <t>Fortalecer la operatividad de la oficina del servicio de Atencion a la Comunidad (SAC) en el seguimiento y cirerre de las PQR.</t>
  </si>
  <si>
    <t xml:space="preserve">Informes trimestrales que evidence el oportuno seguimiento y cirerre de las PQR.  </t>
  </si>
  <si>
    <t xml:space="preserve">Servicio de atencion a la comunidad (SAC) </t>
  </si>
  <si>
    <t>Definir y difundir el portafolio de servicio al ciudadano de la entidad</t>
  </si>
  <si>
    <t>Portafolio socializado en la Entidad y difundido a través de la web www.ids.gov.co</t>
  </si>
  <si>
    <t>Servicio de atencion a la comunidad (SAC) - Participación Social - Sistemas de Información</t>
  </si>
  <si>
    <r>
      <rPr>
        <b/>
        <sz val="12"/>
        <color theme="1"/>
        <rFont val="Arial"/>
        <family val="2"/>
      </rPr>
      <t>Subcomponente/proceso 2</t>
    </r>
    <r>
      <rPr>
        <sz val="12"/>
        <color theme="1"/>
        <rFont val="Arial"/>
        <family val="2"/>
      </rPr>
      <t xml:space="preserve">
Fortalecimiento de los canales de
atención</t>
    </r>
  </si>
  <si>
    <t xml:space="preserve">Poner a disposición de la ciudadanía espacios físicos visibles de la información actualizada sobre:
- Derechos y deberes de los usuarios y medios para garantizarlos.  
- Descripción de los procedimientos, trámites y servicios de la entidad.  
- Tiempos de entrega de cada trámite o servicio. 
- Requisitos e indicaciones necesarios para que los ciudadanos puedan cumplir con sus obligaciones o ejercer sus derechos. 
 Horarios y puntos de atención.  
- Dependencia, nombre y cargo del servidor a quien debe dirigirse en caso de una queja o un reclamo. 
-Informar a la ciudadanía sobre los medios de atención con los que cuenta la entidad para recepción de peticiones, quejas, sugerencias, reclamos y denuncias de actos de corrupción. </t>
  </si>
  <si>
    <t>Campaña de información y solcialización a traves de medios de comunicación orales y escitos y página web.
Informacion actualizada en cartelera, televisor, pendones y demás medios de que se disponga.</t>
  </si>
  <si>
    <t xml:space="preserve">Servicio de atención a la comunidad (SAC) </t>
  </si>
  <si>
    <r>
      <rPr>
        <b/>
        <sz val="12"/>
        <color theme="1"/>
        <rFont val="Arial"/>
        <family val="2"/>
      </rPr>
      <t>Subcomponente/proceso 3</t>
    </r>
    <r>
      <rPr>
        <sz val="12"/>
        <color theme="1"/>
        <rFont val="Arial"/>
        <family val="2"/>
      </rPr>
      <t xml:space="preserve">
Talento Humano</t>
    </r>
  </si>
  <si>
    <t>Afianzar la cultura de servicio al ciudadano en los Servidores Públicos,  mediante programas de capacitación y sensibilización.</t>
  </si>
  <si>
    <t>Durante la presente vigencia realizar una jornada de sensibilización sobre atención al ciudadano en los servidores de la entidad.</t>
  </si>
  <si>
    <t xml:space="preserve">Recursos Humanos y Servicio de atencion a la comunidad (SAC) </t>
  </si>
  <si>
    <t>30 de Junio de 2018</t>
  </si>
  <si>
    <r>
      <rPr>
        <b/>
        <sz val="12"/>
        <color theme="1"/>
        <rFont val="Arial"/>
        <family val="2"/>
      </rPr>
      <t>Subcomponente/proceso 4</t>
    </r>
    <r>
      <rPr>
        <sz val="12"/>
        <color theme="1"/>
        <rFont val="Arial"/>
        <family val="2"/>
      </rPr>
      <t xml:space="preserve">
Normativo y procedimental</t>
    </r>
  </si>
  <si>
    <t xml:space="preserve">Actualizar el acto administrativo de reglamento interno de PQR y denuncias.
</t>
  </si>
  <si>
    <t>Acto administrativo de reglamento interno de PQR y denuncias actualizado</t>
  </si>
  <si>
    <t>Servicio de atencion a la comunidad (SAC) - Participación Social - Planeación - Juridica y Alta dirección</t>
  </si>
  <si>
    <r>
      <rPr>
        <b/>
        <sz val="12"/>
        <color theme="1"/>
        <rFont val="Arial"/>
        <family val="2"/>
      </rPr>
      <t>Subcomponente/proceso 5</t>
    </r>
    <r>
      <rPr>
        <sz val="12"/>
        <color theme="1"/>
        <rFont val="Arial"/>
        <family val="2"/>
      </rPr>
      <t xml:space="preserve">
Relacionamiento con el ciudadano</t>
    </r>
  </si>
  <si>
    <t>Medir la satisfacción del ciudadano en relación con los trámites y servicios que presta la Entidad.</t>
  </si>
  <si>
    <t>Evaluar trimestralmente la encuesta  para medir la satisfacción del ciudadano</t>
  </si>
  <si>
    <t>Servicio de atencion a la comunidad (SAC) - Participación Social</t>
  </si>
  <si>
    <t>5.2</t>
  </si>
  <si>
    <t>Identificar necesidades, expectativas e intereses del ciudadano para gestionar la atención adecuada y oportuna</t>
  </si>
  <si>
    <t>Establecer estadísticamente cuáles son las solicitudes y necesidades más comunes por las cuales acude el ciudadano al IDS.</t>
  </si>
  <si>
    <t>Servicio de atencion a la comunidad (SAC) quien coordina a nivel institucional.</t>
  </si>
  <si>
    <t xml:space="preserve">Semestral </t>
  </si>
  <si>
    <r>
      <t>Fecha de Publicación:</t>
    </r>
    <r>
      <rPr>
        <b/>
        <u/>
        <sz val="14"/>
        <color theme="1"/>
        <rFont val="Arial"/>
        <family val="2"/>
      </rPr>
      <t xml:space="preserve"> 31 de Enero de 2018</t>
    </r>
  </si>
  <si>
    <t>Plan Anticorrupción y de Atención al CIudadano</t>
  </si>
  <si>
    <r>
      <rPr>
        <b/>
        <u/>
        <sz val="18"/>
        <color theme="8" tint="-0.249977111117893"/>
        <rFont val="Arial"/>
        <family val="2"/>
      </rPr>
      <t>Componente 5:</t>
    </r>
    <r>
      <rPr>
        <b/>
        <sz val="18"/>
        <color theme="1"/>
        <rFont val="Arial"/>
        <family val="2"/>
      </rPr>
      <t xml:space="preserve"> Transparencia y Acceso a la Informcaión</t>
    </r>
  </si>
  <si>
    <t>Indicadores</t>
  </si>
  <si>
    <r>
      <rPr>
        <b/>
        <sz val="12"/>
        <color theme="1"/>
        <rFont val="Arial"/>
        <family val="2"/>
      </rPr>
      <t>Subcomponente/proceso 1</t>
    </r>
    <r>
      <rPr>
        <sz val="12"/>
        <color theme="1"/>
        <rFont val="Arial"/>
        <family val="2"/>
      </rPr>
      <t xml:space="preserve">
Lineamientos de Transparencia
Activa</t>
    </r>
  </si>
  <si>
    <t>Realizar un diagnostico de la información publicada, de acuerdo a la norma de transparencia y acceso a la información.</t>
  </si>
  <si>
    <t>Diagnóstico realizado</t>
  </si>
  <si>
    <t>Diagnóstico elaborado</t>
  </si>
  <si>
    <t>Abril de 2018</t>
  </si>
  <si>
    <t>Mantener actualizada la página web con la información de acuerdo a la Ley de transparencia y acceso a la información.</t>
  </si>
  <si>
    <t>Enlace de transparencia y acceso a la información en la página web</t>
  </si>
  <si>
    <t># de publicaciones/# total de publicaciones solicitadas</t>
  </si>
  <si>
    <t>1.3</t>
  </si>
  <si>
    <t>Mantener actualizados en la plataforma SUIT los trámites y OPA de la entidad</t>
  </si>
  <si>
    <t>Trámites y OPA registrados y actualizados en el SUIT</t>
  </si>
  <si>
    <t># de trámites inscritos/# total de trámites</t>
  </si>
  <si>
    <t>Planeación y Sistemas de Información junto a las dependencias y grupos involucrados</t>
  </si>
  <si>
    <t>1.4</t>
  </si>
  <si>
    <t>Asegurar el registro de los contratos de Función Pública en el SECOP y SIA OBSERVA</t>
  </si>
  <si>
    <t>100% de los contratos registrados</t>
  </si>
  <si>
    <t># de contratos publicados / #  contratos celebrados</t>
  </si>
  <si>
    <t>Recursos Fìsicos, Recursos Humanos, Prestación de Servicios y Salud Pública Colectiva</t>
  </si>
  <si>
    <t>1.5</t>
  </si>
  <si>
    <t>Identificar, analizar, estructurar, aprobar y publicar datos abiertos</t>
  </si>
  <si>
    <t>Datos abiertos publicados</t>
  </si>
  <si>
    <t># de datos abiertos publicados / #  de datos abiertos conformados</t>
  </si>
  <si>
    <t>Sistemas de Información junto a todas la dependencias y grupos</t>
  </si>
  <si>
    <r>
      <rPr>
        <b/>
        <sz val="12"/>
        <color theme="1"/>
        <rFont val="Arial"/>
        <family val="2"/>
      </rPr>
      <t>Subcomponente/proceso 2</t>
    </r>
    <r>
      <rPr>
        <sz val="12"/>
        <color theme="1"/>
        <rFont val="Arial"/>
        <family val="2"/>
      </rPr>
      <t xml:space="preserve">
Lineamientos de Transparencia
Pasiva</t>
    </r>
  </si>
  <si>
    <t>Permitir a los usuarios dar seguimiento en línea de las PQRSD</t>
  </si>
  <si>
    <t>Software adquirido</t>
  </si>
  <si>
    <t>Software implementado</t>
  </si>
  <si>
    <t>Servicio de Atención a la Comunidad, Planeación y Sistemas de Información</t>
  </si>
  <si>
    <t>Octubre de 2018</t>
  </si>
  <si>
    <r>
      <rPr>
        <b/>
        <sz val="12"/>
        <color theme="1"/>
        <rFont val="Arial"/>
        <family val="2"/>
      </rPr>
      <t>Subcomponente/proceso 3</t>
    </r>
    <r>
      <rPr>
        <sz val="12"/>
        <color theme="1"/>
        <rFont val="Arial"/>
        <family val="2"/>
      </rPr>
      <t xml:space="preserve">
Elaboración los Instrumentos
de Gestión de la
Información</t>
    </r>
  </si>
  <si>
    <t>Actualizar el inventario de activos de información y el índice de Información Clasificada y Reservada teniendo en cuenta los requerimientos de GEL</t>
  </si>
  <si>
    <t>Publicación en la página web la actaulización del Inventario de activos de información e Índice de información clasificada y reservada</t>
  </si>
  <si>
    <t>Publicaciones</t>
  </si>
  <si>
    <t>Jurídica y Planeación y Sistemas de Información</t>
  </si>
  <si>
    <t>Agosto de 2018</t>
  </si>
  <si>
    <r>
      <rPr>
        <b/>
        <sz val="12"/>
        <color theme="1"/>
        <rFont val="Arial"/>
        <family val="2"/>
      </rPr>
      <t>Subcomponente/proceso 4</t>
    </r>
    <r>
      <rPr>
        <sz val="12"/>
        <color theme="1"/>
        <rFont val="Arial"/>
        <family val="2"/>
      </rPr>
      <t xml:space="preserve">
Criterio Diferencial de
Accesibilidad</t>
    </r>
  </si>
  <si>
    <t>Cambiar el diseño de la página web que cumpla con criterios diferencial de accesibilidad y a los lineamientos de la política editorial de la entidad</t>
  </si>
  <si>
    <t>Página web con nuevo diseño</t>
  </si>
  <si>
    <t>Página web actualizada</t>
  </si>
  <si>
    <r>
      <rPr>
        <b/>
        <sz val="12"/>
        <color theme="1"/>
        <rFont val="Arial"/>
        <family val="2"/>
      </rPr>
      <t>Subcomponente/proceso 5</t>
    </r>
    <r>
      <rPr>
        <sz val="12"/>
        <color theme="1"/>
        <rFont val="Arial"/>
        <family val="2"/>
      </rPr>
      <t xml:space="preserve">
Monitoreo del Acceso a
la Información Pública</t>
    </r>
  </si>
  <si>
    <t>Mantener informado al ciudadado del comportamiento de las solicitudes de acceso a la información pública</t>
  </si>
  <si>
    <t>Publicación del Informe de Acceso a la Información Pública</t>
  </si>
  <si>
    <t>Capítulo incluido en el informe de PQRSD/ Informe PQRSD</t>
  </si>
  <si>
    <t>Servicio de Atención a la Comunidad y Sistemas de Información</t>
  </si>
  <si>
    <t>Recuros Financieros, Atención en Salud.</t>
  </si>
  <si>
    <t>Recuros Financieros, Presupuesto y Pagaduría.</t>
  </si>
  <si>
    <t>Avances esperados y ejecutados en los Informes de Gestion, Planes de Accion. 
Logro de Metas Planteadas 
Mejoramiento de Gestión</t>
  </si>
  <si>
    <t>Documento Plan de Accion Revisado y consolidado</t>
  </si>
  <si>
    <t>Documento Informe de Gestion Revisado y consolidado</t>
  </si>
  <si>
    <t>N/A</t>
  </si>
  <si>
    <t xml:space="preserve"> (Informe avance Plan de accion / informes de seguimiento planeados en el año)  * 100 </t>
  </si>
  <si>
    <t>Avances esperados y ejecutados en los Informes de Gestion y  Planes la entidad 
Logro de Metas Planteadas 
Mejoramiento de Gestión</t>
  </si>
  <si>
    <t>Revisión metas y porcentajes de ejecucion con respecto a lo programado por el IDS del Plan de Desarrollo Departamental vigente</t>
  </si>
  <si>
    <t>Documento PDD Gestion revisado por el Coordinador de Planeacion del IDS</t>
  </si>
  <si>
    <t>Presentación a los Miembros del CTSSS, Asamblea Departamental y al Sr.Gobernador.</t>
  </si>
  <si>
    <t>Documento previamente entregado y Actas</t>
  </si>
  <si>
    <t>Realizar Informe de Rendicion de cuentas anual</t>
  </si>
  <si>
    <t>Informe de rendiciòn Presentacion Power Point</t>
  </si>
  <si>
    <t>(Metas alcanzadas por la entidad para la vigencia/ Total metas planeadas por la entidad en la vigencia) * 100</t>
  </si>
  <si>
    <t>Avances esperados en el Plan Anticorrupcion, acciones preventivas, correctivas y de mejoramiento.</t>
  </si>
  <si>
    <t>Realizar mesas de trabajo para identificar los riesgos de corrupcion de la Entidad</t>
  </si>
  <si>
    <t xml:space="preserve">Actas de Reuniones y firmas de asistencias
</t>
  </si>
  <si>
    <t>Documento elaborado</t>
  </si>
  <si>
    <t xml:space="preserve">Publicar en la web el Plan de Anticorrupcion </t>
  </si>
  <si>
    <t>página web web institucional - del Plan anticorrupcion</t>
  </si>
  <si>
    <t>Socializar e informar sobre el Plan de Anticorrupcion  y de Atencion al Ciudadano a LA Dirección y todos los Coordinadores de la Entidad.</t>
  </si>
  <si>
    <t>Numero de capacitaciones realizadas / Numero de capacitaciones programadas</t>
  </si>
  <si>
    <t xml:space="preserve">(Numero de  socializaciones realizadas / Numero Socializaciones programadas)  *  100
</t>
  </si>
  <si>
    <t>Cumplir con los lineamientos del Ministerio de Salud en cuanto al Plan Territorial de Salud</t>
  </si>
  <si>
    <t>Brindar apoyo técnico a nivel institucional en los  procesos de adaptación y adopción de los contenidos establecidos en el Plan Decenal de Salud Publica en cada cuatrenio a través del Plan Territorial de Salud (Departamento y Municipios) mediante reuniones o informes con el equipo  técnico (sector salud) para la formulación, implementación, monitoreo y evaluación del plan territorial de salud del departamento en cumplimiento de la Res. 0545 de fecha  27/11/14 de l Gobierno Departamental  y la Res.  No. 02230 de fecha  7/07/17 del IDS.</t>
  </si>
  <si>
    <t xml:space="preserve">Actas con asistencias a las reuniones, informes y circulares informativas. </t>
  </si>
  <si>
    <t>Relizar monitoreo los avances en el cargue de la plataforma e Informe del reporte avance cargue en Portal Web del PTS del Departamento y brindar asesoria a los responsables del monitoreo por parte de las 8 dimensiones transversales y las 2 dimensiones prioritarias del PTS, como integrantes del equipo técnico territorial para la formulación, implementación, monitoreo y evaluación del plan territorial de salud del departamento</t>
  </si>
  <si>
    <t>Desarrollar el Documento del Plan de Desarrollo 2020-2023 y Plan Territorial de Salud</t>
  </si>
  <si>
    <t>Acta de Consejo de gobierno y listado de asistencias</t>
  </si>
  <si>
    <t>Paticipacion en el proceso de diagnostico  formulacion y aprobacion del plan de desarrollo departamental 2020-2023 y Plan Territorial de Salud</t>
  </si>
  <si>
    <t>Ordenanza de aprobacion y documento plan de desarrollo Dptal y PTS</t>
  </si>
  <si>
    <t>Cumplimiento de la Resolución 2003 de 2014 para la vigencia 2016</t>
  </si>
  <si>
    <t>Plano revisado y firmado</t>
  </si>
  <si>
    <t>Cumplir con la entrega de informes oportunos a los diferentes Entes de Control</t>
  </si>
  <si>
    <t xml:space="preserve">Revisar, verificar y consolidar la información solicitada por los diferentes Entes de Control </t>
  </si>
  <si>
    <t>Documentos</t>
  </si>
  <si>
    <t>Fomentar la cultura de gestión de proyectos del Instituto Departamental de Salud</t>
  </si>
  <si>
    <t xml:space="preserve">Apoyar la realización de los proyectos de Inversión del Instituto Departamental de salud , para acceder a la asignación de recursos.                                              
Apoyar el levantamiento de información para fundamentar el marco lógico de proyectos de Inversión del Instituto Departamental e salud.
Radicar los proyectos de inversión en el banco de proyectos de planeacion departamental para la asignacion de codigo BPIN.
</t>
  </si>
  <si>
    <t>Fichas MGA WEB
Inscirpcion Sistema 
Interno de Radicacion de Proyectos
Radicacion Banco de Proyectos de la Gobernacion</t>
  </si>
  <si>
    <t>Dar cumplimiento a las politicas y lineamientos  del modelo integrado de planeacion y gestion MIPG</t>
  </si>
  <si>
    <t>Revisar los diferenctes documentos (caracterizacion, procedimientos, formatos) referentes al sistema integrado de gestión  y proponer ajustes a los mismos.</t>
  </si>
  <si>
    <t xml:space="preserve">Documentos recibidos para ajustes y aprobación en el sistema integrado de gestion </t>
  </si>
  <si>
    <t>Control de documentos y registros</t>
  </si>
  <si>
    <t>Realizar la  emision, distribución y control de documentos del sistema de gestion de la calidad.</t>
  </si>
  <si>
    <t xml:space="preserve">Actualizacion del Programa de Gestión Documental </t>
  </si>
  <si>
    <t>Documento actualizado y aprobado</t>
  </si>
  <si>
    <t>Actualizacion del Plan Institucional de Archivos - PINAR</t>
  </si>
  <si>
    <t>Formular plan de mejoramiento archivistico</t>
  </si>
  <si>
    <t>Documento elaborado y aprobado</t>
  </si>
  <si>
    <t>Seguimiento a los compromisos establecidos con las oficinas productoras de acuerdo a lo evidenciado en el Diagnostico Integral de Archivos</t>
  </si>
  <si>
    <t xml:space="preserve">Cronograma, actas, listado de asistencia </t>
  </si>
  <si>
    <t>Desarrollar capacitaciones y asistencias tecnicas todos los actores del sistema.</t>
  </si>
  <si>
    <t>Cronograma de capacitación y/o asistencia técnica
Actas y listados de asistencias</t>
  </si>
  <si>
    <t>Apoyar tecnicamente en las auditorias realizadas por los entes de control.</t>
  </si>
  <si>
    <t xml:space="preserve">Plan Anual de Auditoria
Cronograma de Auditoria
</t>
  </si>
  <si>
    <t>Realización del Comité de Gestion y Desempeño de MIPG</t>
  </si>
  <si>
    <t>Actas y listado de asistencias</t>
  </si>
  <si>
    <t>Cumplir con los estandares de la Normatividad de la Ley General de Archivo</t>
  </si>
  <si>
    <t>Seguimiento y revisión a las tareas de clasificación, organización, descripcion, actualización  e identificacion de los inventariós documentales de los archivos de gestión de todas las oficinas productoras</t>
  </si>
  <si>
    <t>cronograma - inventarios documental</t>
  </si>
  <si>
    <t>Realizar los ajustes requeridos por comité Departamental de Archivo para la aprobacion de las Tablas de Retención Documental de la institucion</t>
  </si>
  <si>
    <t>Tabla de retencion documental con ajustes</t>
  </si>
  <si>
    <t xml:space="preserve">Radicar proyecto de fortalecimiento de la gestion documental del instituto departamental de salud presentado en la gobernacion departamental  </t>
  </si>
  <si>
    <t xml:space="preserve">correos institucionales,  comunicaciones </t>
  </si>
  <si>
    <t>Recepción, verificación, radicación en el SIEDOC Documental y distribución de la correspondencia externa recibida.</t>
  </si>
  <si>
    <t>Numero de radicados y registros en el SIEDOC documental</t>
  </si>
  <si>
    <t>Atención a consulta  y prestamo de Documentos en el archivo central</t>
  </si>
  <si>
    <t>Numero de consultas</t>
  </si>
  <si>
    <t>Fortalecer la Unidad de Archivo y correspondencia en equipos de digitalización e insumos archivisticos , teniendo en cuental la proyeccion del Recurso humano en la vigencia 2020 - 2023</t>
  </si>
  <si>
    <t xml:space="preserve">oficios de gestion radicados en planeacion departamental </t>
  </si>
  <si>
    <t xml:space="preserve">Capacitar al personal de la Institucion de acuerdo con las necesidades detectadas en los procesos de Gestión Documental. </t>
  </si>
  <si>
    <t>Cronograma, registro fotografico,Listado de Asistencias y Actas de capacitaciones</t>
  </si>
  <si>
    <t xml:space="preserve">Programar jornadas de fumigación y desinfeccion a los archivos </t>
  </si>
  <si>
    <t>Cronograma - comunicaciones</t>
  </si>
  <si>
    <t>Sumatoria de estrategias presentadas para la adopcion del plan Decenal</t>
  </si>
  <si>
    <t>(Número de acciones implementadas/número de acciones propuestas en la estrategia) * 100</t>
  </si>
  <si>
    <t xml:space="preserve">(Numero de  capacitaciones realizadas / Numero capacitaciones programadas)  *  100
</t>
  </si>
  <si>
    <t>Sumatoria de proyectos  de inversion del Instituto relacionados en el banco de proyectos</t>
  </si>
  <si>
    <t xml:space="preserve">No. de documentos analisadospor el SIG  y evaluados / total de documentos entregados. </t>
  </si>
  <si>
    <t xml:space="preserve"># de procesos aplicando la actualizacion modificacion de sus procedimientos en busca del lineamiento del MIPG (reuniones y/o asistencias tecnicas) / total de procesos de la instituto departamental de salud </t>
  </si>
  <si>
    <t>No.de documentos aprobados por direccion y publicados / total de documentos entregados al SIG</t>
  </si>
  <si>
    <t xml:space="preserve">No. de capacitaciones realizadas en pro del SIG / total de capacitaciones programadas </t>
  </si>
  <si>
    <t xml:space="preserve">No. de auditorias y capacitaciones externas al ids / total de auditorias y capacitaciones asistidas </t>
  </si>
  <si>
    <t>Numero de reuniones realizadas de Comites/ Numero de reuniones programadas de Comites</t>
  </si>
  <si>
    <t xml:space="preserve"> (Numero de capacitaciones realizadas / Numero capacitaciones  programadas)  *  100</t>
  </si>
  <si>
    <t>Software cumpliendo con la normatividad y los procedimeintos establecidos por la Entidad</t>
  </si>
  <si>
    <t>Socializar software adquiridos
Mantener actualizado el catálogo de sistemas de información.
Prestar soporte técnico en la implementación del software
Dar seguimiento a los ajustes pertinentes del software.</t>
  </si>
  <si>
    <t>Garantizar el óptimo funcionamiento de las tecnologías de información y comunicación.</t>
  </si>
  <si>
    <t>Socializar la Guía de mantenimiento
preventivo y correctivo a los equipos informáticos de la Entidad y las Políticas de Seguridad Informática</t>
  </si>
  <si>
    <t>Prestar soporte técnico oportuno y mantener continuidad en los servicios tecnológicos.</t>
  </si>
  <si>
    <t>Proyectos tecnológicos alineados con los objetivos institucionales y con el Modelo integrado de Planeación y Gestión</t>
  </si>
  <si>
    <t>Aportar a la planificación y ejecución de proyectos para el fortalecimiento de tecnologías de la información y comunicaciones</t>
  </si>
  <si>
    <t>Catálogo de sistemas de información</t>
  </si>
  <si>
    <t>Formatos de solicitud interna</t>
  </si>
  <si>
    <t>Proyectos de fortalecimiento TIC</t>
  </si>
  <si>
    <t>Solicitudes de servicios  atendidas en el periodo/Total de solicitudes de servicios  * 100</t>
  </si>
  <si>
    <t>Aportes realizados a la planificación y ejecución de proyectos / Total de proyectos propuestos por la entidad * 100</t>
  </si>
  <si>
    <t>Dos (2) sesiones de Comité Institucional de Control Interno</t>
  </si>
  <si>
    <t>Conjuntamente con la Dirección convocar a Comité de Control Interno, como mínimo dos (2) veces al año.</t>
  </si>
  <si>
    <t>Actas de Comité.</t>
  </si>
  <si>
    <t>1.     Convocar y desarrollar el Comité de Conciliación y Defensa Judicial</t>
  </si>
  <si>
    <t>1.   Mantener al día los procesos de investigación disciplinaria a que haya lugar</t>
  </si>
  <si>
    <t xml:space="preserve"> - Contar con inventarios físicos impresos y en medio magnético debidamente actualizados</t>
  </si>
  <si>
    <t xml:space="preserve"> - Documento de Inventario de bienes
- Información en estados financieros</t>
  </si>
  <si>
    <t xml:space="preserve"> - Gestionar los desplazamientos oficiales del personal 
- Contar con los actos administrativos de comiones y desplazamientos
- Cumplir con los pagos de las facturas de servicios públicos de la entidad</t>
  </si>
  <si>
    <t xml:space="preserve"> - Resoluciones de desplazamientos y comisiones
- Egreso de los pagos de los servicios públicos</t>
  </si>
  <si>
    <t>Contar con un Plan Anual de Adquisiciones que involucre todos los conceptos que demanda la entidad para la vigencia</t>
  </si>
  <si>
    <t>Documento de PLAN ANUAL DE ADQUISICIONES</t>
  </si>
  <si>
    <t>Garantizar el suministro de bienes y servicios a las diferentes áreas y programas de la entidad para el funcionamiento administrativo y operativo de la misma</t>
  </si>
  <si>
    <t>Solicitud del profesional que requiere el bien o servicio</t>
  </si>
  <si>
    <t>Memorando de autorización del ordenador para iniciar el proceso precontractual, analizado previamente por los asesores jurídicos del Director</t>
  </si>
  <si>
    <t>Solicitud de las disponibilidades presupuestales</t>
  </si>
  <si>
    <t>Pliegos de condiciones en SECOP o Resolución de justificación de contratación directa</t>
  </si>
  <si>
    <t>Aceptaciones o Contratos firmados</t>
  </si>
  <si>
    <t>Facturas de venta de bienes, o de servicios</t>
  </si>
  <si>
    <t>Publicar los documentos contractuales requeridos y en los términos legales</t>
  </si>
  <si>
    <t>Documentos publicados en el SECOP</t>
  </si>
  <si>
    <t>Meta propuesta de centros de costo / levantamiento de la información de inventarios activos e inactivos por centro de costos</t>
  </si>
  <si>
    <t>Numero de solicitudes de comisiones de desplazamiento / Numero de Actos administrativos de comisiones realizadas y liquidadas</t>
  </si>
  <si>
    <t>Numero de facturas de servicios a pagar / pago de las facturas de servicios públicos de la entidad recibidas</t>
  </si>
  <si>
    <t>Necesidades generales consolidadas / necesidades valoradas y estandarizadas</t>
  </si>
  <si>
    <t>Número total de procesos / Número de aceptaciones o contratos suscritos</t>
  </si>
  <si>
    <t>Total aceptaciones o contratos / Pagos de bienes y servicios</t>
  </si>
  <si>
    <t>Total procesos contractuales realizados / procesos cargados en el SECOP</t>
  </si>
  <si>
    <t>Diligenciar según indicaciones de la metodología los formatos financieros de cada uno de los municipios descentralizados</t>
  </si>
  <si>
    <t>Acreditación de Municipios Descentralizados en aspectos financieros</t>
  </si>
  <si>
    <t>Certificaciones e informes financiero requerido de cada muncipio descentralizado según metodología MSPS</t>
  </si>
  <si>
    <t>Recursos definidos, asignados  y ejecutados según normatividad vigente</t>
  </si>
  <si>
    <t>Documentos de constitución de Reservas y Cuentas por pagar, cuadro operaciones de cierre.</t>
  </si>
  <si>
    <t>Ejecutar Presupuesto con disponibilidades, registros  y definitivas presupuestales requeridos por el Ordenador</t>
  </si>
  <si>
    <t>Contabilización de operaciones económicas, financieras y contables , elaboración informes contables</t>
  </si>
  <si>
    <t>Informes contables presentados a los Entes Nacionales y de Control y registro operaciones en el sofware de TNS</t>
  </si>
  <si>
    <t>Movimientos financieros registrados oportunamente</t>
  </si>
  <si>
    <t>movimientos de presupuesto, contabilidad y tesoreria registrados en el sistema integrado financiero TNS</t>
  </si>
  <si>
    <t>Ordenes de pago con cumplimiento de normatividad vigente y soportes requeridos</t>
  </si>
  <si>
    <t>Elaboración, radicación y trámite de ordenes de pago diferentes conceptos</t>
  </si>
  <si>
    <t>De acuerdo a los requerimientos Proyectos de Ordenanza, Decretos y Acuerdos elaborados</t>
  </si>
  <si>
    <t>Coordinar y elaborar los proyectos de ordenanzas, decretos, acuerdos de junta, elaborar y modificar el presupuesto de rentas y gastos del Instituto.</t>
  </si>
  <si>
    <t xml:space="preserve">Documentos : Ordenanzas y/o Decretos. Acuerdos Junta de Salud </t>
  </si>
  <si>
    <t>Elaboración de los diferentes informes requeridos por los Entes Nacional y Entes de Control</t>
  </si>
  <si>
    <t>Informes presentados oportunamente a entes nacionales y de control fiscal en medio físico y/o magnético o en archivos planos a través de cargas en páguina web</t>
  </si>
  <si>
    <t>Actos Administrativos constitución de Reservas,  Cuentas por pagar e incoporación Presupuestal de los resultados del cierre</t>
  </si>
  <si>
    <t>Sofware TNS actualizado diariamente con las operaciones financieras de la Entidad</t>
  </si>
  <si>
    <t>Número de cuentas radicadas, tramitadas y pagadas/ Total de cuentas radicadas</t>
  </si>
  <si>
    <t>Lograr el 100% de
las actividades
planeadas con
eficiencia y
oportunidad.</t>
  </si>
  <si>
    <t>Proyección de actos administrativos de vinculación y situaciones administrativas del recurso humano del Instituto Departamental de Salud</t>
  </si>
  <si>
    <t>Inducción al personal vinculado.</t>
  </si>
  <si>
    <t>Circular de información y requerimiento a jefes inmediatos sobre la la evaluación del desempeño laboral de los funcionarios inscritos en carrera.</t>
  </si>
  <si>
    <t>Desarrollo del 100% del Proceso interno de competencia de Recursos Humanos correspondiente al servicio social obligatorio y RETHUS</t>
  </si>
  <si>
    <t>Apoyo al proceso para el  sorteo de plazas para Servicio Social Obligatorio profesionales de Salud realizado por el ministerio de Salud y Protección Social.</t>
  </si>
  <si>
    <t>Registro de autorizaciones de las profesiones y ocupaciones del área de salud  y reporte mensual al RETHUS.</t>
  </si>
  <si>
    <t>Organizar  reuniones del Comité de Servicio Social Obligatorio en cumplimiento de sus competencias</t>
  </si>
  <si>
    <t>consolidacion ejecucion y publicacion en pagina web del plan estrategico de talento humano para la actual vigencia</t>
  </si>
  <si>
    <t xml:space="preserve">Elaboracion y envio para publicación en la pagina Institucional el plan estrategico de talento humano </t>
  </si>
  <si>
    <t xml:space="preserve">Elaboracion, consolidacion y seguimiento del plan anual de vacantes </t>
  </si>
  <si>
    <t>elaboracion y cargue a la plataforma web institucional del plan anual de vacantes</t>
  </si>
  <si>
    <t xml:space="preserve">Elaboracion, consolidacion, seguimiento y publicacion del plan institucional de capacitacion </t>
  </si>
  <si>
    <t xml:space="preserve">Elaboracion, seguimiento y consolidacion del plan institucional de capacitaciones </t>
  </si>
  <si>
    <t xml:space="preserve">Elaboracion, consolidacion y seguimiento del plan de prevision de recursos humano </t>
  </si>
  <si>
    <t xml:space="preserve">Elaboracion del plan de prevision de recursos humanos </t>
  </si>
  <si>
    <t xml:space="preserve">Elaboracion, consolidacion y seguimiento del plan de trabajo anual en seguridad y salud en el trabajo </t>
  </si>
  <si>
    <t xml:space="preserve">elaboracion, seguimiento y consolidacion del plan de trabajo anual en seguridad y salud en el trabajo </t>
  </si>
  <si>
    <t>Revision del100% de los formatos de recurso humano decreto 2193 de las ESES en las fechas estipuladas.</t>
  </si>
  <si>
    <t>verificar en el software la informacion registrada por las ESES en los formatos del decreto 2193 trimestralmente contratacion y anual recurso humano y dar asistencia tecnica cuando se requiera</t>
  </si>
  <si>
    <t>Liquidacion de l 100% de las nominas y salarios de los funcionarios y exfuncionarios del IDS</t>
  </si>
  <si>
    <t>digitación de las novedades del personal y liquidacion de la nomina mensuales de salarios y prestaciones sociales en el software de nómina</t>
  </si>
  <si>
    <t>N° de total de actos administrativos proyectados / N° de actos legalizados</t>
  </si>
  <si>
    <t>(No. de inducciones realizadas a personal vinculado/ Total personal vinculado )*100</t>
  </si>
  <si>
    <t>(No. Circulares fisicas o e-mail elaboradas/ No. Circulares - enviadas )*100</t>
  </si>
  <si>
    <t>(No. de plazas sorteadas/ Total de  Profesionales asignados)*100</t>
  </si>
  <si>
    <t>(No. de registros realizados / No. De registros solicitados)</t>
  </si>
  <si>
    <t>(No. de casos allegados /No. de casos resueltos)</t>
  </si>
  <si>
    <t>plan estrategico de talento humanos/ plan estrategico aprobado y publicado</t>
  </si>
  <si>
    <t xml:space="preserve">(% de elaboracion de plan anual de vacantes / publicacion del plan anual de vacantes) </t>
  </si>
  <si>
    <t>(% de elaboracion del plan institucional de capacitacion / publicacion y seguimiento del plan institucional de capacitacion )</t>
  </si>
  <si>
    <t>(% elaboracion del plan de prevision de recursos humanos / publicacion del plan de prevision de recursos humanos )</t>
  </si>
  <si>
    <t>(elaboracion y seguimiento del plan anual de trabajo en seguridad y salud en el trabjo / publicacion web del plan anual de trabajo en seguridad y salud en el trabajo)</t>
  </si>
  <si>
    <t>(No. de informes verificados en plataforma /  Total informes viabilizados )*100</t>
  </si>
  <si>
    <t>(N° de nominas liquidadas / N° de nominas tramitadas)</t>
  </si>
  <si>
    <t>Planes Hospitalarios de Emergencias de las ESEs actualizado, estableciendo objetivos, acciones y la organización del hospital y sus servicios. Así como las responsabilidades del personal frente a situaciones de emergencia o desastre. A fin de controlar sus efectos adversos y/o atender los daños a la salud que se puedan presentar.</t>
  </si>
  <si>
    <t>actas de revision de los planes</t>
  </si>
  <si>
    <t>Informacion de la conformacion operación, y del personal de contacto de la red de bancos de sangre (articulo 4 literal D-11 Resolucion 1220 de 2010)</t>
  </si>
  <si>
    <t>Solicitar  la disponibilidad de componentes sanguíneos y hemoderivados, mensualmente a los bancos de sangre y unidades transfuncionales del departamento</t>
  </si>
  <si>
    <t>informe de disponibilidad de componentes sanguineos del aplicativo SIHEVI</t>
  </si>
  <si>
    <t>Fortalecimiento de la disponibilidad de Hemoderivados</t>
  </si>
  <si>
    <t>Jornada Masiva Donacion Sangre
Fotografías</t>
  </si>
  <si>
    <t>Apoyar el sistema de vigilancia epidemiológica en los eventos de urgencia, emergencia o desastre. (articulo 5 literal H Resolucion 1220 de 2010)</t>
  </si>
  <si>
    <t>Asistencia a comité de sanidad portuaria</t>
  </si>
  <si>
    <t>actas de reunion del comité</t>
  </si>
  <si>
    <t>Acompañamiento del Equipo de Respuesta Inmediata (ERI) ante Brotes, Epidemias, Desastres y Emergencias Sanitarias.</t>
  </si>
  <si>
    <t>Acompañamiento del equipo de respuesta inmediata</t>
  </si>
  <si>
    <t>actas de reunion del ERI</t>
  </si>
  <si>
    <t>Coordinar la operación con los procesos de referencia y contrarreferencia en el área de influencia del CRUE en situaciones de emergencia o desastre.</t>
  </si>
  <si>
    <t>Gestión de las referencias de los pacientes presentados al CRUE</t>
  </si>
  <si>
    <t>bitacora de referencia de pacientes del CRUE</t>
  </si>
  <si>
    <t xml:space="preserve">Apoyo a la red de prestadores de servicios de salud para la atención oportuna de la población afectada por situaciones de urgencia, emergencia o desastre.
</t>
  </si>
  <si>
    <t>Seguimiento al stock kit toxicologico</t>
  </si>
  <si>
    <t>kardex de inventario</t>
  </si>
  <si>
    <t>Dirección/CRUE/Salud Pública/Atención en Salud/Prestación de Servicios</t>
  </si>
  <si>
    <t>Vigilancia en Salud Pública/CRUE/Salud Ambiemtal/Salud Mental/vida saludable y enfermedades Transmisibles/Coordinador de Salud Pública</t>
  </si>
  <si>
    <t>Sanidad Portuaria</t>
  </si>
  <si>
    <t>(# Actividades programadas / # Actividades ejecutadas) * 100</t>
  </si>
  <si>
    <t xml:space="preserve">25% los Prestadores de Servicios de Salud con implementación del Sistema de Garantía de la Calidad en los Servicios de Salud </t>
  </si>
  <si>
    <t xml:space="preserve">Seguimiento, monitoreo y verificación según plan anual de visitas para cada vigencia de las condiciones de tecnologia biomedica </t>
  </si>
  <si>
    <t xml:space="preserve">Verificacion en la implementacion del PAMEC según plan anual de visitas programadas para cada vigencia </t>
  </si>
  <si>
    <t>Verificacion de la  aplicación y seguimiento y reporte de Sistemas de Informacion por parte de las IPS programadas en el plan anual de visitas para cada vigencia.</t>
  </si>
  <si>
    <t xml:space="preserve">Realizar jornadas de (Asistencia 
Tecnica) Capacitación sobre la normatividad vigente a los Prestadores de Servicios de Salud programados para visita durante la Vigencia. </t>
  </si>
  <si>
    <t>Asesorar  y brindar acompañamiento a los prestadores que voluntariamente participen del Modelo de Asistencia Tecnica Sistema Unico de Acreditación. En el marco del Plan Nacional de Mejoramiento de la Calidad en Salud. (PNMCS )</t>
  </si>
  <si>
    <t>Asesorar  en la conformacion de Unidades 
Funcionales  de Atención del Cancer 
a todas las Instituciones  prestadoras de servicios de salud interesadas en
 habilitar una UFCA - UACAI
UFCA= Unidad Funcional de Cancer Adultos
UACAI= Unidad de Atención de Cancer  Infantil.</t>
  </si>
  <si>
    <t>Asesoria y Asistencia Tecnica  en normatividad  vigente Resolución 3100 de 2019 a prestadores de Servicios de Salud  habilitados para atención de poblacion migrante.</t>
  </si>
  <si>
    <t xml:space="preserve">(Número de IPS con tecnologia biomedica con seguimiento, monitoreo y verificación/ Total de visitas programadas) *100 </t>
  </si>
  <si>
    <t>(Número de Evaluaciones  en implementación del PAMEC/ Total de Evaluaciones  programadas)*100</t>
  </si>
  <si>
    <t>Número de  IPS Asesoradas en SUA /  Total de IPS programadas.</t>
  </si>
  <si>
    <t>Número de  IPS Asesoradas en UFCA - UACAI /  Total de IPS programadas.</t>
  </si>
  <si>
    <t>Acta de Reunión</t>
  </si>
  <si>
    <t>Base de datos</t>
  </si>
  <si>
    <t>Acta</t>
  </si>
  <si>
    <t>Meta 134:Cubrir el 100% de los Servicios de salud requeridos por la población a cargo del Dpto. con los recursos asignados.</t>
  </si>
  <si>
    <t>convenios  realizados y evidenciados</t>
  </si>
  <si>
    <t>GESTION EN SALUD PUBLICA</t>
  </si>
  <si>
    <t>100% de los insumos de interes en salud publica priorizados, con estudios de necesidades para el control de riesgos en salud publica.</t>
  </si>
  <si>
    <t>Gestionar la adquisicion de  los insumos de interes en salud publica.</t>
  </si>
  <si>
    <t>Estudios de necesidades
solicitud insumos de interes en salud publica
Contrato de compras de bienes</t>
  </si>
  <si>
    <t>Informe de asesoria y asistencia tecnica</t>
  </si>
  <si>
    <t>Socializacion del 100% de lineamientos de las politicas públicas, estrategias, guias y programas de salud, con los actores del sistema general de seguridad social en salud presentes en el territorio.</t>
  </si>
  <si>
    <t>Socializar a traves de jornadas laborales (mesas de trabajo, reuniones), los lineamientos de las políticas públicas, estrategias, guias y programas de salud con los difrentes actores del Sistema General de Seguridad Social en Salud presentes en los municipios.</t>
  </si>
  <si>
    <t>Informe de socializacion</t>
  </si>
  <si>
    <t>100% de Entidades Territoriales e Instituciones prestadores de servicios de salud programados, con desarrollo de capacidades en su talento humano, orientados a mejorar la salud de sus habitantes.</t>
  </si>
  <si>
    <t xml:space="preserve">Realizar jornadas  (conversatorios, capácitaciones, talleres, videoconferencias) de transferencia de conocimiento en salud publica, dirigidas al Talento humano de las entidades territoriales responsables de las politicas de salud y proteccion social.
</t>
  </si>
  <si>
    <t>Listados de asistencia
Convocatorias
Informes de transferencia de conocimiento</t>
  </si>
  <si>
    <t>Numero de Estudio de necesidades elaborados para compra  de insumos de interes en salud publica / Total   de necesiadades  de insumos  de interes en salud publica programados en la vigencia * 100</t>
  </si>
  <si>
    <t>PROMOCION Y PREVENCION EN SALUD PUBLICA</t>
  </si>
  <si>
    <t>Ejecucion del 100% de los  procedimientos, actividades e insumos del plan de salud publica de intervenciones colectivas (PIC),  priorizados por la Direccion territorial de salud.</t>
  </si>
  <si>
    <t>Formulacion del PIC Departamental siguiendo lineamiento de RIAS</t>
  </si>
  <si>
    <t>VIGILANCIA Y CONTROL EN SALUD PUBLICA</t>
  </si>
  <si>
    <t xml:space="preserve">100% de municipios programados, con acciones IVC en seguridad sanitaria  y ambiental  </t>
  </si>
  <si>
    <t>Realizar las acciones de Inspección, Vigilancia y Control de los factores de riesgo del ambiente, y de control de vectores y zoonosis de competencia del sector salud; en los municipios de categoria 4, 5 y 6.</t>
  </si>
  <si>
    <t>Actas de IVC</t>
  </si>
  <si>
    <t>100% de los municipios programados, con acciones de IVC en control de medicamentos</t>
  </si>
  <si>
    <t>Realizar las visitas programadas de inspeccion vigilancia y control  a  toda persona, prestadores de servicios de salud, regímenes de excepción,  establecimiento farmacéutico donde se almacenen, comercialicen, distribuyan o dispensen  medicamentos, medicamentos de control especial y demás productos farmacéuticos.</t>
  </si>
  <si>
    <t xml:space="preserve">100% de la Unidades Notificadoras (entidad territorial) con acciones de verificacion los estándares de calidad, veracidad y oportunidad de la notificación  de  EISP al SIVIGILA </t>
  </si>
  <si>
    <t>Verificar los estándares de calidad, veracidad y oportunidad de la notificación  de  eventos de interes en salud publica (EISP) al SIVIGILA por parte de las 40 unidades notificadoras municipales (UNM)</t>
  </si>
  <si>
    <t>Numero de servicios y establecimientos farmacéuticos con  acciones de IVC en la produccion, expendio, comercializacion y distribucion de medicamentos / Total servicios y establecimientos farmacéuticos con visitas programados * 100</t>
  </si>
  <si>
    <t xml:space="preserve">Numero de UNM con verificacion de  los estándares de calidad, veracidad y oportunidad de la notificación  de  EISP al SIVIGILA/ Total UNM </t>
  </si>
  <si>
    <t>LABORATORIO DE SALUD PUBLICA</t>
  </si>
  <si>
    <t>Apoyar el 100% de las acciones de   vigilancia en salud pública, vigilancia y control sanitario y gestión de la calidad que demanden los servicios del laboratorio de Salud Publica</t>
  </si>
  <si>
    <t>Realizar los analisis a las muestras remitidas para  diagnostico y/o control de calidad; con el propósito de apoyar la vigilancia en salud pública, vigilancia y control sanitario y gestión de la calidad de los diagnosticos realizados por la red departamental de laboratorios.</t>
  </si>
  <si>
    <t>Registros de resultados  y análisis de laboratorio</t>
  </si>
  <si>
    <t>Actas, informes y evidencias fotográficas.</t>
  </si>
  <si>
    <t>No. de mesas de salud y subcomite de medidas de rehabilitación realizadas/Total de mesas de salud y subcomite de medidas de rehabilitación programadas*100</t>
  </si>
  <si>
    <t>DT POBLACIONES VULNERABLES (Víctimas)</t>
  </si>
  <si>
    <t>DT POBLACIONES VULNERABLES (Discapacidad)</t>
  </si>
  <si>
    <t>No de asistencias técnicas realizadas/ No de asistencias técnicas programadas *100</t>
  </si>
  <si>
    <t>según demanda</t>
  </si>
  <si>
    <t>CENTRO REGULADOR DE URGENCIAS Y EMERGENCIAS</t>
  </si>
  <si>
    <t>Recepciòn , revision de documentación y expedición de licencias de  Seguridad  y Salud en el trabajo.</t>
  </si>
  <si>
    <t>(Número de licencias expedidas de Seguridad y Salud en el trabajo/ total  programadas )*100</t>
  </si>
  <si>
    <t>(Número de prestadores de servicios de salud capacitados y /o Asistencia tecnica / total de prestadores de salud  programados)*100</t>
  </si>
  <si>
    <t>CONTROL INTERNO DE GESTION</t>
  </si>
  <si>
    <t>GESTION JURIDICA DE RECUPERACION DE CARTERA</t>
  </si>
  <si>
    <t>POBLACIONES VULNERABLES (NNA)</t>
  </si>
  <si>
    <t xml:space="preserve">
Realizar seguimiento  al 100% de  las  IPS  en la implementación  de la RPMS, para la prevención la EDA </t>
  </si>
  <si>
    <t>Lograr alianzas trans sectoriales con 3 actores estrategicos en el componente comunitario de la estrategia de AIEPI Las practicas claves relacionadas con EDA.</t>
  </si>
  <si>
    <t>Concertar un (1) plan de accion  con ICBF y DPS  para el desarrollo de ciclos educativos  de acuerdo a la guia operativa comunitaria del programa de prevencion,manejo y controlde IRA-EDA dirigida a padres y cuidadores.</t>
  </si>
  <si>
    <t>No de planes de accion eejcutados/ No de planes de accion programados *100</t>
  </si>
  <si>
    <t>Realizar seguimiento  al 100% de  las  IPS  en la implementación  de las Salas ERA, para la  prevencion de la IRA</t>
  </si>
  <si>
    <t>Lograr alianzas trans sectoriales con 3 actores estrategicos en el componente comunitario de la estrategia de AIEPI Las practicas claves relacionadas con IRA</t>
  </si>
  <si>
    <t>No de socializaciones realizadas/ No de socializaciones programadas *100</t>
  </si>
  <si>
    <t>Seguimiento a 10 municipios priorizados en la gestión de la  estrategia,  Unidades de Atención Integral Comunitarias UAIC en las zonas rurales y rurales dispersas -para la prevencion de la IRA y EDA</t>
  </si>
  <si>
    <t>POBLACIONES VULNERABLES (ETNIAS)</t>
  </si>
  <si>
    <t xml:space="preserve">Realizar seguimiento  al 100% de municipios con presencia de poblacion Etnica  y otros como las comunidades Room, Ingas, Afro, y kitcha entre otros,  en  seguridad alimentaria y nutricional, control de enfermedades transmisibles y educacion en salud con enfoque en la estretegia AIEPI. </t>
  </si>
  <si>
    <t>30 Municipios asesorados y asistidos técnicamente  en el procesos de enfoque diferencial para la  formulación y desarrollo de objetivos, estrategias y acciones acordes en el marco de la garantía de derechos de la  población víctima del conflicto armado, con enfásis en municipios PEDET.</t>
  </si>
  <si>
    <t>20 Municipios con implementación del protocolo de Atencion  Integral en Salud con enfoque Psicosocial  en Victimas del Conflicto Armado</t>
  </si>
  <si>
    <t>DT POBLACIONES VULNERABLES (victimas)</t>
  </si>
  <si>
    <t>32 Municipios asesorados y asistidos técnicamente  en el procesos de enfoque diferencial para la  formulación y desarrollo de objetivos, estrategias y acciones acordes en el marco de la garantía de derechos de las Personas con Discapacidad.</t>
  </si>
  <si>
    <t xml:space="preserve">MACROPROCESO </t>
  </si>
  <si>
    <t>Direccionamiento
Estrategico</t>
  </si>
  <si>
    <t>Elaborar el Plan Anticorrupcion de la Entidad 2022</t>
  </si>
  <si>
    <t>Presentación y aprobación del plan de acción en salud-pas y el componente operativo anual de inversiones coai 2022 ante el consejo de gobierno</t>
  </si>
  <si>
    <t>Asesorar y verificar el cumplimento del estandar de infraestructura fisica de la Resolución 2003 de 2014</t>
  </si>
  <si>
    <t>Mantener actualizados los contenidos de la página web de la entidad en  cumplimiento de la normatividad vigente.</t>
  </si>
  <si>
    <t xml:space="preserve">Lista de asistencia a socializaciones de la Guía de mantenimiento
preventivo y correctivo a los equipos informáticos de la Entidad y las Políticas de Seguridad y Privacidad de la Información.
Formatos de solicitud interna </t>
  </si>
  <si>
    <t>Planes de Gobierno Digital elaborados/Total de planes requeridos por normatividad  * 100</t>
  </si>
  <si>
    <t xml:space="preserve">Publicaciones realizadas/Total de solicitudes de publicación * 100
</t>
  </si>
  <si>
    <t>Socializaciones realizadas /  (Total de socializaciones programadas + Total de solicitudes de servicio) * 100</t>
  </si>
  <si>
    <t>Direccionamiento</t>
  </si>
  <si>
    <t>Estrategico</t>
  </si>
  <si>
    <t>Desarrollar el 100% del Programa Anual de Auditorias</t>
  </si>
  <si>
    <t>Evaluacion MECI a traves de la plataforma del FURAG</t>
  </si>
  <si>
    <t>Gestión de Control Interno</t>
  </si>
  <si>
    <t>GESTION JURIDICA</t>
  </si>
  <si>
    <t xml:space="preserve">GESTION CONTRACTUAL </t>
  </si>
  <si>
    <t>GESTION FINANCIERA</t>
  </si>
  <si>
    <t xml:space="preserve">Búsqueda activa de Prestadores no habilitados (directorio telefónico, revistas, página web).   </t>
  </si>
  <si>
    <t>Recepción  y trámite de quejas y reclamos interpuestas por usuarios afiliados al SGSSS.</t>
  </si>
  <si>
    <t>Recepción, revisión de documentación y expedición de licencias de funcionamiento de equipos emisores de radiaciones ionizantes</t>
  </si>
  <si>
    <t>(Número prestadores no habilitados identificados / Total de prestadores programados ) * 100</t>
  </si>
  <si>
    <t>(Número de visitas realizadas/Número de visitas programadas)*100</t>
  </si>
  <si>
    <t>(Número de quejas tramitadas/ total de quejas recepcionadas )*100</t>
  </si>
  <si>
    <t>Sumatoria de Licencias de Funcionamiento de equipos de emisores de radiaciones ionizantes./ total programadas *100</t>
  </si>
  <si>
    <t>Contrato realizado y evidenciado</t>
  </si>
  <si>
    <t>anual</t>
  </si>
  <si>
    <t>Mantener  en 98%  la cobertura Universal del SGSSS en los 40 municipios del Departamento, incluyendo los 8 municipios PDET</t>
  </si>
  <si>
    <t>Asesoria, Asistencia tecnica y  Seguimiento a los municipios para la afiliacion a los PPNA</t>
  </si>
  <si>
    <t>Cruce de usuarios afiliados frentea la base de datos del sisben nacional para identificar que poblacion no se encuentra sisbenizada</t>
  </si>
  <si>
    <t>Monitoreo  a los 40 municipios  de las actas de reunion mensual con las eps, donde se refleje el consolidado de ingresos de ppna mensualmente</t>
  </si>
  <si>
    <t xml:space="preserve">Asistencia Tecnica  y seguimiento a municipios a los procesos del regimen subsidiado.
</t>
  </si>
  <si>
    <t>Realizar seguimiento alos municipios sobre el acto administrativo que garantice la continuidad y la universalidad del regimen subsidiado</t>
  </si>
  <si>
    <t>Acto administrativo municipal</t>
  </si>
  <si>
    <t xml:space="preserve">40 municipios  con Asistencia Técnica y visitas de Vigilancia y Seguimiento en la ejecución de las competencias en Aseguramiento, incluyendo los 8 municipios PDET </t>
  </si>
  <si>
    <t>Gestion para comprometer los recursos de rentas departamentales para el cofinanciamiento del regimen subsidiado a los 40 municipios del departamento</t>
  </si>
  <si>
    <t>Acto administrativo , 
CDP , 
RP</t>
  </si>
  <si>
    <t>Gestion para el giro efectivo de los recurso departamentales a la administradora del SGSSS - ADRES</t>
  </si>
  <si>
    <t>Formato de Giro</t>
  </si>
  <si>
    <t>Seguimiento al  descargue presupuestal de los recursos sin situacion de fondos por parte de los municipios acorde a  LMA</t>
  </si>
  <si>
    <t>Comprobante de Egresos</t>
  </si>
  <si>
    <t>100% de  EAPB  con Seguimiento y Monitoreo por parte del Ente Territorial</t>
  </si>
  <si>
    <t>Mesa de conciliacion , 
Compromisos de depuracion y pago</t>
  </si>
  <si>
    <t>Seguimiento a las EAPB en  la Ejecución de acciones de Salud pública de las Dimensiones de salud Mental y Dimensión de Poblaciones vulnerables.</t>
  </si>
  <si>
    <t xml:space="preserve">ATENCION EN SALUD </t>
  </si>
  <si>
    <t>N° de jornadas (mesas de trabajo, reuniones) realizadas con actores sectoriales / Total de jornadas (mesas de trabajo, reuniones) programadas * 100
N° de jornadas (mesas de trabajo, reuniones)  realizadas con actores intersectoriales / Total de jornadas (mesas de trabajo, reuniones)  programadas con actores intesectoriales * 100</t>
  </si>
  <si>
    <t>N° de personas de la ET que participan de la trasnferencia de conocimiento / Total de personas designadas por la  ET a participar de la actividad * 100
N° de personas de las IPS que participan de la trasnferencia de conocimiento /  Total de personas designadas por la  IPS a participar de la actividad * 100</t>
  </si>
  <si>
    <t>Numero muestras analizadas para vigilancia en salud pública  / Total de muestras recibidas para vigilancia en salud pública * 100
Numero muestras analizadas para vigilancia y control sanitario  / Total de muestras recibidas para, vigilancia y control sanitario * 100
Numero muestras analizadas para  gestión de la calidad  / Total de muestras recibidas para  gestión de la calidad de los diagnosticos realizados por la red departamental de laboratorios * 100</t>
  </si>
  <si>
    <t xml:space="preserve">SALUD PUBLICA </t>
  </si>
  <si>
    <t>Numero de municipios categoria 4, 5 y 6 con  acciones de IVC de los factores de riesgo del ambiente, y de control de vectores y zoonosis de competencia del sector salud / Total municipios  4, 5 y 6  * 100</t>
  </si>
  <si>
    <t xml:space="preserve">según demanda </t>
  </si>
  <si>
    <t>Según demnada</t>
  </si>
  <si>
    <t xml:space="preserve">Realizar comites de sanidad portuaria </t>
  </si>
  <si>
    <t>acta de reunion  comités de sanidad portuaria/ # de comité de sanidad portuaria programados)</t>
  </si>
  <si>
    <t>Actas de comité de sanidad portuaria/ # de comité de sanidad portuaria programados)</t>
  </si>
  <si>
    <t>Mediante circulares N° 108 -109 del 10-03-2022, se convoca al I Mesa de Salud y Subcomite de medidas de rehabilitación vigencia 2022, se realiza convocatoria mediante correo electronico , la I Mesa de Salud y Sucomite se lideró el 28 de Marzo 2022 del cual se elabora acta N° V012</t>
  </si>
  <si>
    <t xml:space="preserve">segundemanda </t>
  </si>
  <si>
    <t>Según demanda</t>
  </si>
  <si>
    <t>Según Demanda</t>
  </si>
  <si>
    <t>No. de asesoria a municipios/ total de municipios
No. de asesoria a poblacion solicitante/ total de solicitantes
No. de seguimiento a municipios / Total de municipios</t>
  </si>
  <si>
    <t>No. Reportes cruce base de datos</t>
  </si>
  <si>
    <t>No. de municipios asistidos / total de municipios</t>
  </si>
  <si>
    <t>No. de municipios asistidos/ Total de municipios</t>
  </si>
  <si>
    <t>No. de actos administrativos por municipio / Total de municipios</t>
  </si>
  <si>
    <t>No. recursos departamentales comprometidos / Total de recursos departamentales de regimen subsidiado comprometidos</t>
  </si>
  <si>
    <t>No. de giros a ADRES / Total de giros  a ADRES</t>
  </si>
  <si>
    <t>No. de seguimientos a descargue de recursos / Total de seguimientos programados.</t>
  </si>
  <si>
    <t>No. de mesas realizadas / Total de mesas programadas</t>
  </si>
  <si>
    <t xml:space="preserve">No. de Seguimiento </t>
  </si>
  <si>
    <t>Base de datos, en donde se relaciona toda la información de las quejas recibidas y tramitadas por parte de la oficina de Atención en Salud</t>
  </si>
  <si>
    <t>No. de tramites agilizados</t>
  </si>
  <si>
    <t>16 ESEs con Seguimiento al programa Territorial de rediseño, reorganización y modernización de la red pública del Departamento aprobado por el Ministerio de Salud y Protección Social, en los servicios de baja, mediana y alta complejidad, incluyendo las ESE que cubren los 8 municipios PDET</t>
  </si>
  <si>
    <t>Asistencia tecnica , asesoria y seguimiento al cumplimiento del PTRRM de la red publica del departamento. A 16 ESE dptamentales</t>
  </si>
  <si>
    <t xml:space="preserve">100% de las ESE  del departamento fortalecidas con Asistencia Técnica, especialmente las que están en riesgo financiero y con seguimiento del SIHO - Decreto 2193 de 2004 </t>
  </si>
  <si>
    <t>Consolidacion, validación y presentación de  informes trimestrales de produccion de servicios de salud de las 16 ESEs del departamento (dec 2193)</t>
  </si>
  <si>
    <t xml:space="preserve">No. de Informes </t>
  </si>
  <si>
    <t>Monitoreo, seguimiento y Evaluacion trimestral de produccion de servicios de las ESEs; categorizadas en riesgo medio o alto. 2 ESE del estado</t>
  </si>
  <si>
    <t>Informes</t>
  </si>
  <si>
    <t>verificacion en el aplicativo SIHEVI</t>
  </si>
  <si>
    <t>(# asistencia a comité de sanidad portuaria/ # de comité de sanidad portuaria programados)</t>
  </si>
  <si>
    <t>(# de reuniones programadas/ # de reuniones ejecutadas)</t>
  </si>
  <si>
    <t>(# de pacientes presentados/# de pacientes gesrionados)</t>
  </si>
  <si>
    <t>(# de informe de inventario de kit toxicologia/ # meses del año)</t>
  </si>
  <si>
    <t>SEGÚN DEMANDA</t>
  </si>
  <si>
    <t>solicitudes de autorizaciones con respuestas/ nro de facturas o autorizaciones radicas en el   software DKD</t>
  </si>
  <si>
    <t xml:space="preserve">                                                                                                                                  </t>
  </si>
  <si>
    <t>nro de  facturas auditadas/ nro. Facturas radicadas</t>
  </si>
  <si>
    <t>NUMERO DE DEMANDAS CONTESTADAS OPORTUNAMENTE / TOTAL DE DEMANDAS X 100</t>
  </si>
  <si>
    <t>LAS DEMANDAS RADICADAS EN EL TRIMESTRE, SE CONTESTAN DENTRO DE LOS TERMINOS EN EL MISMO TRIMETRES O EN EL SIGUIENTE.</t>
  </si>
  <si>
    <t xml:space="preserve">RESPUESTA DE ACCIONES DE TUTELA EN LOS TERMINOS ESTABLECIDOS/NUMERO DE ACCIONES DE TUTELAS NOTIFICADAS X 100 </t>
  </si>
  <si>
    <t>NUMERO DE TUTELAS NOTIFICADAS / SEGUIMIENTO A LAS RESPUESTAS DE LAS ACCIONES DE TUTELA</t>
  </si>
  <si>
    <t>SOLICITUDES DE CONCILIACION EXTRAJUDICIAL / CONVOCATORIAS DE COMITÉ DE CONCILIACION X 100</t>
  </si>
  <si>
    <t>%</t>
  </si>
  <si>
    <t>DESINACION DE APODERADO / NUMERO DE SOLICITUDES DE CONCILIACION EXTRAJUDICIAL X 100</t>
  </si>
  <si>
    <t>NUMERO DE ACTAS / NUMERO DE CONVOCATORIAS DEL COMITÉ DE CONCILIACION X 100</t>
  </si>
  <si>
    <t>SE PRESENTRA EN EL TRANSCURSO DEL SEGUNDO SEMESTRE DEL AÑO</t>
  </si>
  <si>
    <t xml:space="preserve">NUMERO DE QUEJAS / NUMERO DE DILIGENCIAS PRELIMINARES </t>
  </si>
  <si>
    <t>NUMERO DE QUEJAS /  NUMERO DE APERTURA DE INDAGACION PRELIMINAR</t>
  </si>
  <si>
    <t>NUMERO DE PROCESOS / NUMERO DE QUEJAS X 100</t>
  </si>
  <si>
    <t>NUMERO DE PROCESOS Y SU RESPECTIVA GESTION DOCUMENTAL, REGISTRO, SISTEMATIZACION Y NOTIFICACION CORRESPONDIENTE.</t>
  </si>
  <si>
    <t>NUMERO DE PROCESOS Y SU RESPECTIVA GESTION DOCUMENTAL, REGISTRO, SISTEMATIZACION Y ANALISIS  CORRESPONDIENTE.</t>
  </si>
  <si>
    <t>Realizar  4 seguimiento  a  las IPS Publicas  de los 39 municipios en  la adherencia a GPC, protocolos, guías y lineamientos vigentes para la atención de la  EDA.</t>
  </si>
  <si>
    <t>No de seguimientos realizadas/ No de asistencias técnicas programadas *100</t>
  </si>
  <si>
    <t xml:space="preserve">Realizar 4 seguimientos  al  reporte de  los  indicadores y análisis del comportamiento epidemiológico del evento (picos respiratorios) en las IPS de la red publica y privada  que cuentan con la estrategias de Sala ERA. </t>
  </si>
  <si>
    <t>Realizar 2 socializaciones de la estrategia AIEPI componente comunitario a traves de escuelas de padres  en municipios pirorizados con Secretaria de educacion departamental</t>
  </si>
  <si>
    <t>Realizar 2 monitoreos a las Unidades de Atencion Integral Comunitaria(UAIC), en puerto Santander,Campo Dos, San Calixto, Hacari y Palmarito zona rural de cucuta,El Zuli,Pamplona y Tienditas Villa del Rosario.</t>
  </si>
  <si>
    <t>N0 de monitoreos realizados/ No de monitoreos programados</t>
  </si>
  <si>
    <t>Convocar a 4 mesas tecnicas de Salud con la Poblacion Indigena UWA y BARI para el dessarrollo de acciones del Sistema de Salud de Poblaciones Indigenas de Norte de Santander.</t>
  </si>
  <si>
    <t>No. de mesas de salud/Total de mesas de salud y subcomite de medidas de rehabilitación programadas*100</t>
  </si>
  <si>
    <t>Liderar 4 subcomité de medidas de rehabilitación,   orientado a generar un espacio de articulacion y seguimiento para la identificacion de las diferentes barreras en salud.</t>
  </si>
  <si>
    <t xml:space="preserve">Brindar una (1) Asistencia Tecnica a 4 Municipios (Cúcuta, Los Patios, Villa del Rosario,  Ocaña)  en  la implementacion del programa  PAPSIVI </t>
  </si>
  <si>
    <t>No de capacitaciones, asesorías y asistencias técnicas realizadas/ No de asistencias técnicas programadas *100</t>
  </si>
  <si>
    <t>Realizar 2 Seguimientos a la  implementacion del protocolo de atencion a victimas mediante acto administrativo, en los 40 municipios del departamento, las EAPB  y en las ESES  presentes en el territorio.</t>
  </si>
  <si>
    <t xml:space="preserve">Realizar (1) Asistencia Tecnica para la Implementacion del VIVANTO,  en las ESES presentes en el territorio </t>
  </si>
  <si>
    <t xml:space="preserve">Brindar 1 asesorias y asistencia tecnica a los Cuarenta (40) municipios en el registro de localizacion y caracterizacion de personas con discapacidad y certificacion de discapacidad en el marco de la Resolucion 113 de 2020. </t>
  </si>
  <si>
    <t>Realizar una (1) asistencia tecnica a las EAPB del Departamento en el seguimiento a las acciones a la poblacion con discapacidad en el marco de la pandemia Covid 19 con su red prestadora.</t>
  </si>
  <si>
    <t>Ejecución presupuestal de Ingresos y Gastos</t>
  </si>
  <si>
    <t>Plan de Acción  Institutocional 2023</t>
  </si>
  <si>
    <t>100% de cobros persuasivos de las obligaciones a favor de la entidad que le son cargadas al  Grupo de Gestión de Cobro Persuasivo y Coactivo durante el semestre</t>
  </si>
  <si>
    <t>Para vigilancia de dengue, mortalidad de dengue, dengue NS1. Paralisis flacida aguda,sarampion Rubeola, fiebre amarilla, sindromes de rubeola congenito, difteria, tosferina, mortalidad IRAG, Zika, Chikunguña, covid-19, chagas.</t>
  </si>
  <si>
    <t>Se garantizo el analisis de muestras de aguas y alimentos  en el marco de la vigilancia  y control sanitario que se realiza desde salud ambiental en los 39 municipios y la secretaria de salud del municipio de Cúcuta en su jurisdiccion</t>
  </si>
  <si>
    <t>control de calidad de HIV, HBs Ag, Core Total, HVC, Chagas, Sífilis, HTLV de las muestras remitidas por los bancos de sangre; serologias, dengue, hepatitis A, hepatits B, hepatitis C, leptospirosis, aislamientos bacterianos  frotis de flujo vaginal, laminas leishmaniasis, laminas baciloscopia (hansen - tuberculosis), laminas de gota gruesa para malaria, remitidos por los laboratorios clínicos de la red</t>
  </si>
  <si>
    <t>Plan de intervenciones colectivas Departamental 20224</t>
  </si>
  <si>
    <t>Plan de intervenciones colectivas Departamental 2024 formulado</t>
  </si>
  <si>
    <t>PAS Departamental 2024 formulado</t>
  </si>
  <si>
    <t xml:space="preserve">Plan de accion en salud  departamental 2024 formulado </t>
  </si>
  <si>
    <t xml:space="preserve">Plan de accion en salud  departamental 2024 formulado bajo linemaientos  y normativa. del ministerio de salud y proteccion social </t>
  </si>
  <si>
    <t>100% de los municipios programados (PAS 2024), con asesoria y asistencia tecnica en formulacion de planes, programas o proyectos, que permitan el desarrollo de las estrategias definidas para los componentes de las diferentes Dimensiones del Plan Territorial de Salud 2024 - 2027</t>
  </si>
  <si>
    <t>Realizar jornadas de asesoria y asistencia tecnica (presencial, virtual, telefonico) con el personal de las Entidades Territoriales relacionada con las actividades pertinentes para lograr el desarrollo de las estrategias definidas para los componentes de las diferentes Dim7nsiones del Plan Territorial de Salud 2024- 2027</t>
  </si>
  <si>
    <t>Numero de municipios con asesoria y asistencia tecnica PAS 2023, relacionada con las actividades pertinentes para lograr el desarrollo de las estrategias definidas para los componentes de las diferentes Dimensiones del Plan Territorial de Salud 2024- 2027 / Total de municipios programados * 100</t>
  </si>
  <si>
    <t>100% de los municipios de jurisdiccion con monitoreo y evaluacion de la ejecucion del PAS 2024</t>
  </si>
  <si>
    <t>100% Plan de Accion en Salud (PAS) 2024 con  actividades enfocadas a intervenir  las prioridades en salud publica del PTS 2024 - 2027</t>
  </si>
  <si>
    <t>Actas o
Informes de monitoreo y seguimiento
Informe evaluacion tecnico financiera PAS 2024</t>
  </si>
  <si>
    <t xml:space="preserve">Numero de municipios con monitoero del PAS 2024 / Total de municipios * 100
</t>
  </si>
  <si>
    <t xml:space="preserve">  Se realizara una vez el  ministerio de salud  habilite la plataforma SISPRO   para  ejecucion del I  trimestre del PAS 2024</t>
  </si>
  <si>
    <t xml:space="preserve">Brindar asistencia técnica virtual sobre el Programa de Desparasitación Antihelmíntica Masivaa, dirigido a los Coordinadores de Salud Pública, de los 40 municipios del departamento. Participaron 31 municipios, con 38 Profesionales de las Coordinaciones de Salud Pública. Soporte Acta No. 001, 6 de febrero 2024, listado de asistencia, eivdencias fotográficas y presentación power point.Socialización del lineamiento para el tratamiento de la desnutrición aguda moderada y severa. Resolución 2350 del 2020, Resolución 2465 del 2016 antropometría y Resolución 2366 del 2023 con los profesionales del SSO primera cohorte del 2024, asistieron un total de 74 profesionales de la salud SSO (médicos, enfermeras, odontólogos y bacteriólogos). Soporte Acta No. 004, 29 enero 2024.
Brindar Capacitación teórico práctica en el funcionamiento del aplicativo WINSISVAN versión 6.0 2019 a los Coordinadores de Salud Pública Municipales y Desarrollo del tema sobre las  Guías Alimentarias basadas en alimentos (GABA)  para madres gestantes y alimentación del menor de 2 años (lactantes y niño pequeño). Se contó con la participación de 13 Coordinadores de Salud Pública, de 11 municipios:   Arboledas, Chitagá, Cácota, Ragonvalia, Santiago, El Zulia, Chinácota, Sardinata, Bochalema, Durania y Puerto Santander.  Soporte Acta No. 001, 12 febrero 2024, lista de asistencia y evidencias fotográficas.
1. Mesas  de cáncer para seguimiento a las diferentes EAPB por parte de la oficina DVSCNT.                                                                                                                                2.Seguimiento del modelo  CERSS desarrollada por los municipios de Cúcuta, Pamplona, Gramalote, Lourdes y El Zulia.
3. socialiacion del modelo CERS con acompañamiento del ministerio para la implemetacion de modelo CERS a los 40 municipios del departamento 
4. socializacion y implementacion del plan de choque para disminucion de cacner de mama y cancer de cuello uterino con el Minisiterio de Salud y proteccion social.
5. seguimiento a la estrategia 100 % espacios libre de humo a los 40 municipios del departamento. 
6. Mesa de trabajo para el seguimiento a los pacientes con enfermedades Huerfanas mediantes las EAPB del Departamento.
7. socialicion de la estrategias de salud visual y auditiva con lo Municipios del Departemento 
Capacitación a profesionales del servicio social obligatorio de las IPS en Diagnóstico, tratamiento, seguimiento de la enfermedad de Hansen, socialización de formatos e informes del programa.
Capacitación a Jefes de enfermeria de los Municipios de Lourdes y Salazar en Diagnóstico, tratamiento, seguimiento de la enfermedad de Hansen, socialización de formatos e informes del programa.
Brindar Capacitación teórico práctica en el funcionamiento del aplicativo WINSISVAN versión 6.0 2019 a la Auxiliar de Enfermería de Apoyo Salud Pública Municipal de Toledo. Soporte Acta No. 002, 11 marzo 2024 y evidencias fotográficas. 
</t>
  </si>
  <si>
    <t>Procesos de articulación con los actores de las entidades territoriales, en el marco de la prevención de la desnutrición aguda en el Departamento, enmarcados en la garantía del derecho humano a la alimentación y la socialización de las acciones desarrolladas desde la Dimensión SAN del IDS. Soporte Acta No. 001, 19 enero 2024.
Desarrollo del proceso de articulación intersectorial con el Instituto Colombiano de Bienestar Familiar para la priorización de niños y niñas con diagnóstico de desnutrición aguda moderada y severa, evento 113 SIVIGLA en la vinculación de los programas de ICBF. Soporte Acta No. 002, 22 enero 2024.
1. Mesas  de cáncer para seguimiento a las diferentes EAPB por parte de la oficina DVSCNT.                                                                                                                                2.Seguimiento del modelo  CERSS desarrollada por los municipios de Cúcuta, Pamplona, Gramalote, Lourdes y El Zulia.
3. socialiacion del modelo CERS con acompañamiento del ministerio para la implemetacion de modelo CERS a los 40 municipios del departamento 
4. socializacion y implementacion del plan de choque para disminucion de cacner de mama y cancer de cuello uterino con el Minisiterio de Salud y proteccion social.
5. seguimiento a la estrategia 100 % espacios libre de humo a los 40 municipios del departamento. 
6. Mesa de trabajo para el seguimiento a los pacientes con enfermedades Huerfanas mediantes las EAPB del Departamento.
7. socialicion de la estrategias de salud visual y auditiva con lo Municipios del Departemento 
Desarrollo del proceso de articulación intersectorial entre los actores del SGSSS en el marco de la Resolución 2350 del 2020 y establecimiento de responsabilidades de los actores del sistema de acuerdo con lo contemplado en el lineamiento integral para la atención de niños y niñas con desnutrición aguda moderada y severa en menores de 5 años. Soporte Acta No. 003, 25 enero 2024.
Desarrollar procesos de capacidades en referencia a la Resolución 2350 del 2020, seguimiento caso a caso, indicadores y responsabilidades asignadas para las EAPB COOSALUD por el acto administrativo. Soporte Acta No. 006, 20 febrero 2024
Desarrollo del proceso de articulación intersectorial entre el IDS y los Coordinadores de los Centros Zonales del ICBF en el marco de la socialización del comportamiento del evento 113 113 en la semana epidemiológica No. 06 del 2024 en el Departamento de Norte de Santander y el establecimiento de compromisos para la vinculación de los niños y niñas reportados en el evento, a los programas de asistencia alimentaria. Soporte Acta No. 005, 16 febrero 2024.
Reunión con profesionales de los Municipios de Abrego, Convención y El cramen para la concertación de actividades del PIC
Participación del IDS-Dimensión SAN, en la mesa sectorial de Seguridad Alimentaria y Nutricional para la creación del Plan de Desarrollo Departamental del cuatrienio. Soporte Actn O. 007, 28 febrero 2024.</t>
  </si>
  <si>
    <t>Cumplimiento en la entrega del reporte semanal : 13 reportes
Silencio Epidemiologico :0
Oportunidad en la notificación semanal: 520 archivos planos
Cumplimiento en el ajuste de casos: sospechoso 1211, probable 1971,,laboratorio 5569,clinica 5667,nexo 33,descartado 2169,,error digitacion 167
Ajuste de casos: 5557 casos notificados al SIVIGILA</t>
  </si>
  <si>
    <t xml:space="preserve"> Se realiza 1046 acciones de IVC   EN SEGURIDAD ALIMENTARIA  Y AMBIENTAL</t>
  </si>
  <si>
    <r>
      <t xml:space="preserve">Vigencia: </t>
    </r>
    <r>
      <rPr>
        <b/>
        <u/>
        <sz val="14"/>
        <rFont val="Arial"/>
        <family val="2"/>
      </rPr>
      <t>2024</t>
    </r>
  </si>
  <si>
    <t>se llevaron a cabo los  comités  de sanidad portuaria revision operatividad de los puntos de entrada,tratando la presentacion de la situacion y  necesidades de cada punto de entrada.</t>
  </si>
  <si>
    <t>En el  I Trimestre  se gestionaron  las  necesidades de insumos  de interes en salud  ETV , salud ambiental, medicamentos</t>
  </si>
  <si>
    <t xml:space="preserve">Se lleva a cabo la asistencia tecnica virtual  a los municipios  del departamneto Norte de santander  en lo concernientes a la esctructura que deben contemplar para la formulacion y elaboracion del Plan Territorial de Salud acorde al nuevo Plan Decenal de Salud Pública, asi como la elaboraión del anexo técnico para formulación del Plan de Intervenciones Colectivas </t>
  </si>
  <si>
    <t>Realizar monitoreo y evaluacion del PAS 2023 formulados por los municipios de jurisdiccion.</t>
  </si>
  <si>
    <t>Construir el PAS Departamental 2024 a partir de las prioridades en salud publica del PTS 2024-2027</t>
  </si>
  <si>
    <t>Plan de intervenciones colectivas formulado bajo  lineamientos de MSPS definidas en la RES 518 2015, y Resolución 295 de 2023</t>
  </si>
  <si>
    <t>Se realiza inspeccion vigilancia y  Control    a  prestadores de  establecimientos farmaceuticos  en los muniicipios de  Cucuta ,Los Patios, Tibu, Ocaña, Chinacota, Villa del Rosario, El Zulia.</t>
  </si>
  <si>
    <t>1)Formular el Programa Anual de Auditorías, el cual será revisado y aprobado por  el Comité de Control Interno (CICI).
2)Desarrollar en un 100% el Programa Anual de Aduditoría aprobado por el CICI.</t>
  </si>
  <si>
    <t>Informes de Auditoría Y Evaluaciones e Informes de gestión de la OCI formulados en el plan anual de audittoria</t>
  </si>
  <si>
    <t>FORMULACION Y APROBACION DEL PLAN ANUAL DE AUDITORIAS VIGENCIA 2024</t>
  </si>
  <si>
    <t>EL PLAN ANUAL DE AUDITORIAS ESTARA EN REVISION Y SU RESPECTIVA APROBACION EN EL MES DE ABRIL 2024 EN EL COMITÉ CICI.</t>
  </si>
  <si>
    <t>Diligenciar el formulario de MECI en la plataforma FURAG</t>
  </si>
  <si>
    <t>Certificacion obtenida resultado de la evaluacion Funcion Publica.</t>
  </si>
  <si>
    <t>LA PLATAFORMA FURAG TIENE APERTURA EN EL MES DE ABRIL 2024.</t>
  </si>
  <si>
    <t>COMITÉ PROYECTADO PARA EL MES DE ABRIL DE 2024.</t>
  </si>
  <si>
    <t>Fortalecer en la entidad la  implementación de la Política de Gobierno Digital</t>
  </si>
  <si>
    <t>Dar seguimiento a los planes liderados por Mintic:
- Plan Estratégico de Tecnologías de la Información y las Comunicaciones - PETI
- Plan de tratamiento de riesgos de Seguridad y Privacidad de la Información
- Plan de Seguridad y Privacidad de la Información
- Plan de Mantenimiento de Servicios Tecnológicos
Seguimiento al proceso de implementación del protocolo IPv6 en convivencia con el protocolo IPv4
Dar continuidad al programa de correcta disposición final de los residuos tecnológicos - RAEE de acuerdo con la normatividad del gobierno nacional</t>
  </si>
  <si>
    <t xml:space="preserve">Planes PETI, Plan de tratamiento de riesgos de Seguridad y Privacidad de la Información y  Plan de Seguridad y Privacidad de la Información  publicados en la página web institucional.
Se gestiona con la Secretaría TIC  de la Gobernación la solicitud de recolección por parte del distribuidor autorizado  de los elementos  RAEE de la Entidad con concepto de improductivos, obsoletos
y  que se encuentran en mal estado los cuales se dieron de baja mediante la Resolución 5563 de 21 de diciembre de 2023 </t>
  </si>
  <si>
    <t>En cumplimiento al decreto 612 de 2018, la oficina Sistemas de Información elabora y publica a 31 de enero de la presente vigencia los siguientes planes:
- Plan Estratégico de Tecnologías de la Información y Comunicaciones - PETI  
https://ids.gov.co/2024/TRANSPARENCIA/PETI_V4_2023_2025.pdf
- Plan de tratamiento de riesgos de Seguridad y Privacidad de la Información https://ids.gov.co/2024/TRANSPARENCIA/Plan_Tratamiento_riesgos_v4_2024.pdf
- Plan de Seguridad y Privacidad de la Información https://ids.gov.co/2024/TRANSPARENCIA/Plan_Seguridad_Privacidad_IDS_2024.pdf</t>
  </si>
  <si>
    <t>Número de software en funcionamiento /Total de software adquiridos * 100</t>
  </si>
  <si>
    <t>Se mantiene actualizado el catálogo de sistemas de información de la entidad.
Se socializa con las dependencias los software que competen a cada una de las dependencias.
Se presta soporte técnico en la implementación del software según demanda
Se realiza seguimiento a los ajustes pertinentes del software según demanda.</t>
  </si>
  <si>
    <t xml:space="preserve">
Seguimiento al  Esquema de publicación de Información Institucional
</t>
  </si>
  <si>
    <t xml:space="preserve">Esquema de publicación de Información Institucional actualizado y socializado ante el Comité Institucional de Gestión y Desempeño 
Presentación ante el Comité Institucional de Gestión y Desempeño 
del seguimiento al Esquema de publicación de Información Institucional 
</t>
  </si>
  <si>
    <t xml:space="preserve">De conformidad con la Ley de 1712 de 2014, Ley de Transparencia, en el siguiente link de la página web, se presenta el registro de publicaciones  realizadas durante el primer trimestre a la vigencia 2024 https://ids.gov.co/2024/TRANSPARENCIA/PUBLICACIONES_WEB_2024_MAR.pdf
El  Esquema de Publicación de Información actualizado mediante Resolución 2709 de 28 de Junio de 2023 y se encuentra publicado en la página web institucional en el link    https://ids.gov.co/2023/TRANSPARENCIA/ESQUEMA_PUBLICACI%C3%93N_IDS_RES_2709_2023.pdf
La oficina de Sistemas hace seguimiento a la actualización de contenidos en el Portal Institucional de acuerdo con lo establecido en el Esquema de Publicación de Información  en cumplimiento de lo establecido en la Ley 1712 de 2014, el Decreto 1081 de 2015 y la Resolución 1519 de 2020 de Mintic  . </t>
  </si>
  <si>
    <t>Se realizó socialización personalizada de las principales recomendaciones de la  Guía de Mantenimiento Preventivo y Correctivo de los Equipos Informáticos (Res. Nº 2190 de junio 1 de 2017) a  funcionarios y contratistas que presentaron solicitud de servicio técnico en el trimestre.</t>
  </si>
  <si>
    <t>La Oficina de Sistemas de Información presta soporte técnico oportuno en todas las sedes y dependencias del IDS con el fin de mantener continuidad en los servicios técnicos y tecnológicos en la entidad. 
Durante el primer trimestre de 2024  se registraron un total de 84 solicitudes de servicio técnico atendidas por el personal técnico y tecnológico de la oficina.</t>
  </si>
  <si>
    <t xml:space="preserve">Se están realizando actualizaciones del Sistema Integrado de Gestión de Calidad, en el cual se está creando
el módulo de gestión de archivos.
Apoyo en la rendición de Informes por parte de la Oficina de Sistemas en los siguientes informes:
• Reporte del Decreto 2193  de 2004 e informes financieros como: Balance general, ejecución presupuestal, estado de resultados, deuda por cartera, seguimiento de indicadores
• Reportes a la plataforma de la Cámara de Comercio
• Informes a la plataforma de la Supersalud
• Informes que se rinden al ministerio a través del aplicativo PISIS y a la plataforma de la Supersalud sistemas NVRR.
• Asistencia técnica a las oficnas del IDS y a los municipios del Deartamento en la actualización de usuarios institucionales en la plataforma SISPRO del ministerio de Salud.
• Informes de SIA Contraloría trimestral y anualizada
• Reporte e informes de contratación  en las plataformas electrónicas SIA OBSERVA Y SECOP ll
</t>
  </si>
  <si>
    <t>Mantener la infomación en los sistemas de información en salud cargada y actualizada en la plataforma de SISPRO</t>
  </si>
  <si>
    <t>Apoyar competencias departamentales definidas en la Ley 715 de 2001, con respecto a monitorear, organizar y direccionar el sistema de información  en salud, a fin de mantener los indicadores de salud del departamento cargados y actualizados en la plataforma SISPRO del Ministerio de Salud.</t>
  </si>
  <si>
    <t>Correos electrónicos, formatos de asistencia técnica y plataforma de SISPRO actualizada</t>
  </si>
  <si>
    <t>Número de solicitudes para cargar en el SISPRO / Total de solicitudes cargadas * 100</t>
  </si>
  <si>
    <t>Se ha realizado la asistencia técnica a la oficina del Despacho en el manejo de la firma digital y el manejo de la plataforma SISPRO para el envío oportuno de los informes que reportan las diferentes dependencias. Reportes a los sistemas de PISIS  de las oficinas de Prestación de Servicios, Salud Pública, Atención en Salud y Medicamentos.</t>
  </si>
  <si>
    <t>Circular
Actas, 
correos, listados de asistencia</t>
  </si>
  <si>
    <t>Revision de la informacion cargada en las auditorias GAUDI ejecutadas por los municipios</t>
  </si>
  <si>
    <t>Actas de revision</t>
  </si>
  <si>
    <t>Numero de actas de revision de auditorias GAUDI de municipios / Total de municipios</t>
  </si>
  <si>
    <t>Vigilar el cumplimiento de depuracion de cartera y conciliacion de cuentas a las IPS por parte de las ERP y repòrte a la Superintendencia Nacional de Salud</t>
  </si>
  <si>
    <t>Se realizo la 1era mesa de Circular 030 del 2024 los dias 06 y 07 de marzo</t>
  </si>
  <si>
    <t>Auditorías de seguimiento a las EAPB regimen Contributivo y Subsidiado habilitadas en el departamento mediante la guia GAUDI</t>
  </si>
  <si>
    <t>Actas</t>
  </si>
  <si>
    <t>No. de auditorias GAUDI realizadas / Total de auditorias programadas</t>
  </si>
  <si>
    <t>Verificacion y seguimiento a las Auditorias GAUDI de las EAPB realizadas por los Entes Territoriales Municipales</t>
  </si>
  <si>
    <t xml:space="preserve"> Seguimiento a la ejecucion del Plan de Mejoramiento de las auditorias GAUDI de las EAPB </t>
  </si>
  <si>
    <t>Evaluacion del seguimiento al Plan de Mejoramiento de la Auditoria GAUDI por parte de los Entes Territoriales Municipales</t>
  </si>
  <si>
    <t>No. de Evaluaciones</t>
  </si>
  <si>
    <t>Auditorias programa desnutricion en menores de 5 años a las EAPB basados en resolucion 2350 de 2020</t>
  </si>
  <si>
    <t>No. de auditorias  realizadas / Total de auditorias programadas</t>
  </si>
  <si>
    <t>Visita de auditoria a las eps del regimen especial y de excepcion que operan en el departamento en el cumplimiento de la normatividad vigente</t>
  </si>
  <si>
    <t xml:space="preserve"> Actas </t>
  </si>
  <si>
    <t>No. de auditorias realizadas a EPS reg especial y excepcion / Total de auditorias programadas</t>
  </si>
  <si>
    <t>Informe ante la Supersalud y MSPS del seguimiento programa desnutricion en las EAPB basados en resolucion 2350 de 2020</t>
  </si>
  <si>
    <t xml:space="preserve">No.de informes enviados / Total de informes a enviar </t>
  </si>
  <si>
    <t>Tramite administrativo y gestión de quejas interpuestas por la prestación de servicios de salud, en contra de las EAPB y regímenes especiales y de excepción del Departamento de Norte de Santander.</t>
  </si>
  <si>
    <t xml:space="preserve">Participación en el Seguimiento a las EPS en la Implementación de las RIAS. </t>
  </si>
  <si>
    <t>Acta de Reunión , Reportes , Circulares , Correos</t>
  </si>
  <si>
    <t>Participacion y seguimiento de los equipos basicos en salud en el marco de la estrategia Atencion Primaria en Salud APS</t>
  </si>
  <si>
    <t xml:space="preserve">Circular, 
Informes, Registros </t>
  </si>
  <si>
    <t>Se realizaron Asistencia Tecnica a las ESE y municipios, Se realizo seguimiento a la ejecucion de los recursos</t>
  </si>
  <si>
    <t>Apoyo al  Modelo de Acción Integral Territorial (MAITE) en  el componente de redes integrales de prestadores de servicios de salud</t>
  </si>
  <si>
    <t>Apoyo en la consolidación, validación y presentación de los informes, en lo referente a producción y calidad conforme al decreto 2193 del 2004; de la información remitida por las instituciones públicas prestadoras de servicios de salud, al Ministerio de Salud y Protección Social.</t>
  </si>
  <si>
    <t>Apoyo en el monitoreo, seguimiento y evaluación, de la información remitida por las instituciones públicas prestadoras de servicios de salud; categorizadas en riesgo medio o alto, que adoptaron en cumplimiento de los programas de saneamiento fiscal y financiero, en lo referente a la producción de servicios de salud</t>
  </si>
  <si>
    <t>Seguimiento a la ejecución del Plan de Saneamiento Fiscal y financiero PSFF de las ESES:  ESE Hospital Regional Occidente y Centro de Rehabilitación Neuro Muscular</t>
  </si>
  <si>
    <t>A traves del Aplicativo SIHEVI se realiza el seguimiento</t>
  </si>
  <si>
    <t>Eesta actividad se realizara en el segundo trimestre del año</t>
  </si>
  <si>
    <t>Actas de Reunion y Listado de Asistencia</t>
  </si>
  <si>
    <t>Se gestionaron un total de 2389 Referencias en el CRUE</t>
  </si>
  <si>
    <t>Prestacion de Servicios de Salud Dra OMAIRA EDITH TORRADO SERRANO</t>
  </si>
  <si>
    <t>Meta :134Cubrir el 100% de los Servicios de salud requeridos por la población a cargo del Dpto. con los recursos asignados.</t>
  </si>
  <si>
    <t>Realizar convenios interadministrativos con  la red Pública  de acuerdo a lineamientos  de Minsalud con recursos del SGP Susidio a la oferta</t>
  </si>
  <si>
    <t>los convenios de subsidio a la oferta esta en proyecto en el segundo trimestre de acuerdo a directrices del MSPSS y plan de desarrollo</t>
  </si>
  <si>
    <t>Tramitar el 100% de las solicitudes de autorizaciónes radicas ( Tutela),  servicios de salud  a la Poblacion a cargo del departamento.</t>
  </si>
  <si>
    <t>las solicitudes de autorizaciones de poblacion Migrante y PPNA se ha radicado  y dado respuesta en los tiempos establecidos</t>
  </si>
  <si>
    <r>
      <t>Realizar procesos conciliacion</t>
    </r>
    <r>
      <rPr>
        <sz val="12"/>
        <rFont val="Arial"/>
        <family val="2"/>
      </rPr>
      <t xml:space="preserve"> </t>
    </r>
    <r>
      <rPr>
        <sz val="12"/>
        <color rgb="FF000000"/>
        <rFont val="Arial"/>
        <family val="2"/>
      </rPr>
      <t xml:space="preserve"> de los servicios de salud NOPBS de acuerdo a la Resolución 555 de 2019 del IDS  y lo contemplado en el ART.238 de la ley 1955 de 2.019</t>
    </r>
    <r>
      <rPr>
        <sz val="12"/>
        <color rgb="FFFF0000"/>
        <rFont val="Arial"/>
        <family val="2"/>
      </rPr>
      <t xml:space="preserve"> </t>
    </r>
    <r>
      <rPr>
        <sz val="12"/>
        <color rgb="FF000000"/>
        <rFont val="Arial"/>
        <family val="2"/>
      </rPr>
      <t>)aplicando el mecanísmo para su verificación y control de pago de acuerdo con lo establecido en la resolución 1479 de 2015 del MSPS</t>
    </r>
  </si>
  <si>
    <t>nro de  facturas auditadas/ nro. Facturas Programadas para auditoria</t>
  </si>
  <si>
    <t>La facturacion NPBS  en proceso de conciliacion esta  sujeto a programacion con las EPS-IPS con el IDS</t>
  </si>
  <si>
    <t>Realizar contrato de prestacion de servicios  de salud a la  atencion de la poblacion inimputables de acuerdo a recursoso transferidos por la Nacion</t>
  </si>
  <si>
    <t>El contrato de Inimputables depende de los recurosos girados por el MSPSS e incoprporados por  la asamblea del dto Norte de Santander e incoprporados en junta de salud e incorporados al presupuesto , para posteriormente elaborar el contato</t>
  </si>
  <si>
    <t>Auditoría y pago de la facturación por atención de urgencias a migrantes de frontera con Colombia con recursos transferidos por la nación</t>
  </si>
  <si>
    <t>Se audito la facturacion de vigencias anteriores y viegencia actual del primer trimestre de acuerdo la recurso humano de auditores disponibles</t>
  </si>
  <si>
    <t xml:space="preserve">Número de municipios evaluados / total municipios certificados </t>
  </si>
  <si>
    <t>No se ejecuto en este trimestre.</t>
  </si>
  <si>
    <t xml:space="preserve">Recuros Financieros, Presupuesto y Prestación de Servicios de Salud </t>
  </si>
  <si>
    <t>Coordinar la aplicación de los recursos de Rentas Cedidas, para cofinanciar el régimen subsidado en el 2023. Ajustar de acuerdo a la LMA los recursos girados con y sin situación de fondos</t>
  </si>
  <si>
    <t>Resolución (s) de distribución de recursos de confinanciación por municipios y cuadro de distribución por fuentes del régimen subsidiado- Acto Administrativo de ajustes de recursos con y sin situación de fondos de acuerdo a la LMA mensual</t>
  </si>
  <si>
    <t xml:space="preserve">Recursos ejecutados para coofinanciación  del Aseguramiento / total recursos asingados para el aseguramiento. </t>
  </si>
  <si>
    <t>PROGRAMADO: En el mes de diciembre de 2023 se adopta el presupuesto para vigencia fiscal de 2024 con el Acuerdo N°010 del 26 de diciembre de 2023. 
PRESUPUESTO INICIAL: Subcuenta de Régimen Subsidiado  de $44.715.825.338.
ADICIONES: Resolución No.0173 del 19 de enero de 2024 $ 11,000,000,000.00 
PRESUPUESTO DEFINITIVO: $55.715.825.338
EJECUTADO: Se ejecutó en al primer trimestre  $7.389.858.854,07</t>
  </si>
  <si>
    <t>.- Operaciones de cierre plasmadas en Acto Adminsitrativo de incorporación de saldos, recursos sin aforar, reservas presupuestales.
.- Operaciones registradas contablemente y reflejada en los Estados Financieros de la Entidad</t>
  </si>
  <si>
    <t xml:space="preserve">Efectuar reuniones para realizar el cierre vigencia 2023 de la Sede del Instituto Departamental de Salud con la conciliación entre las Oficinas de Presupuesto , contabilidad y Tesoreria y producir los Actos Administrativos </t>
  </si>
  <si>
    <t>Presupuesto: Resolución  No.005 del 03 de Enero de 2024 Constitución de La Reserva por valor de $428.519.133,11 ;                                                                                       -TESORERIA:  Constituyo Cuentas por Pagar año 2024 (2023) según Resolucion No. 00092 del 15 de enero de 2024.</t>
  </si>
  <si>
    <t>Desarrollo de actividades financieras: Ejecución del Presupuesto vigencia 2023</t>
  </si>
  <si>
    <t xml:space="preserve"> 11 Ejecuciones presupuestales de Ingresos y Gastos del I.D.S.</t>
  </si>
  <si>
    <t>Ejecución presupuestal de Ingresos y Gastos del cuarto trimestre de 2023 (OCTUBRE A DICIEMBRE), consolidada y entregada el 30 de enero de 2024 a Sistemas para publicación Gobierno en Línea</t>
  </si>
  <si>
    <t>Llevar los libros y registros contables acorde a la normatividad vigentes para  la  generacion  de los diferentes Estados Financieros ,</t>
  </si>
  <si>
    <t xml:space="preserve">Informes contables presentados a los Entes Nacionales y de Control / No. Informes Contables solicitados por los Entidades </t>
  </si>
  <si>
    <r>
      <t>Informe contable del cuarto trimestre de 2023, cargado en el chip de la Contaduría General de la Nación  el 15 y 28 de febrero de 2024</t>
    </r>
    <r>
      <rPr>
        <sz val="10"/>
        <color indexed="8"/>
        <rFont val="Arial Narrow"/>
        <family val="2"/>
      </rPr>
      <t>.</t>
    </r>
  </si>
  <si>
    <t xml:space="preserve">Registro Presupuestal de la vigencia  2024  con sus ejecución de disponibildiades, registros y definitivas presupuestales. Recaudos de Tesoreria, pago de compromisos: Conciliaciones, boletines de caja, elaboración y presentación de informes
</t>
  </si>
  <si>
    <t xml:space="preserve">Se realizó el registro de todas las operaciones financieras Presupuesto, en el sistema Integrado Financiero TNS. Ejecución de 506 disponibilidades presupuestales, 612 registros presupuestales y 0942 definitivas.                                                                                                                        -Tesorería: Ralizó 659 registros de ingresos por todos los conceptos y se elaboraron 1.062 comprobantes de egreso en el primer trimestre de 2024.                                                                                                                                                       </t>
  </si>
  <si>
    <t>Cuentas de cobro con el cumplimiento de los requisitos registradas y pagadas</t>
  </si>
  <si>
    <r>
      <t xml:space="preserve"> </t>
    </r>
    <r>
      <rPr>
        <sz val="10"/>
        <color indexed="8"/>
        <rFont val="Arial Narrow"/>
        <family val="2"/>
      </rPr>
      <t>En la oficina de Central de Cuentas se elaboraron , radicaron , tramitarón  en el mes de ENERO 2024: 18  ordenes de pago (Reserva presupuestal 1), en FEBRERO  86 ordenes de pago (Reserva Presupuestal 1)  y  MARZO 327 ordenes de pago (Reserva Presupuestal 4).                                                                                                        Para un total de ordenes de pago  elaboradas y tramitadas  en el  primer  trimestre 2024 de 431  (De las cuales  fueron rechazadas, devueltas y corregidas en el SECOP II 203,  Rechazadas internas 2,  Reservas Presupuestales 6, vigencias anteriores 5 y viaticos 124 )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431</t>
    </r>
    <r>
      <rPr>
        <sz val="10"/>
        <color indexed="10"/>
        <rFont val="Arial Narrow"/>
        <family val="2"/>
      </rPr>
      <t xml:space="preserve">
 </t>
    </r>
    <r>
      <rPr>
        <sz val="10"/>
        <color indexed="8"/>
        <rFont val="Arial Narrow"/>
        <family val="2"/>
      </rPr>
      <t xml:space="preserve">-Tesoreria, realizó el registro de todas las operaciones financieras, emitiendo   1.062 comprobantes de pago en del primer trimestre de 2024.   </t>
    </r>
  </si>
  <si>
    <t xml:space="preserve">PRESUPUESTO INICIAL ACUERDO No.010 (26-12-2023), MODIFICACIONES PRESUPUESTALES SEGUN: 
RESOLUCION No.0172 (19-01-24), RESOLUCION No.0173 (19-01-24).
</t>
  </si>
  <si>
    <t xml:space="preserve">Informes presentados oportunamente de acuerdo a requerimientos  exigidos por cada Ente de Control.
</t>
  </si>
  <si>
    <r>
      <t xml:space="preserve">
Del periodo de enero 01 al 31 de Marzo de 2024, se presentaron los siguientes:                                                                                                                                                                                                   </t>
    </r>
    <r>
      <rPr>
        <b/>
        <u/>
        <sz val="10"/>
        <color indexed="8"/>
        <rFont val="Arial Narrow"/>
        <family val="2"/>
      </rPr>
      <t xml:space="preserve">TESORERIA:  </t>
    </r>
    <r>
      <rPr>
        <sz val="10"/>
        <color indexed="8"/>
        <rFont val="Arial Narrow"/>
        <family val="2"/>
      </rPr>
      <t xml:space="preserve">                                                                                                                                          </t>
    </r>
    <r>
      <rPr>
        <u/>
        <sz val="10"/>
        <color indexed="8"/>
        <rFont val="Arial Narrow"/>
        <family val="2"/>
      </rPr>
      <t xml:space="preserve">Retencion en la Fuente presentadas: </t>
    </r>
    <r>
      <rPr>
        <sz val="10"/>
        <color indexed="8"/>
        <rFont val="Arial Narrow"/>
        <family val="2"/>
      </rPr>
      <t xml:space="preserve">                                                                                                           - (16 enero/2024) mes diciembre2023,                                                                                                  -(22 febrero/2024) mes Enero 2024 destino a la DIAN                                                                                       - (19 marzo/2024) mes febrero 2024 destino a la DIAN.                                                                                                                                 </t>
    </r>
    <r>
      <rPr>
        <u/>
        <sz val="10"/>
        <color indexed="8"/>
        <rFont val="Arial Narrow"/>
        <family val="2"/>
      </rPr>
      <t>Declaracion Bimestral del ICA</t>
    </r>
    <r>
      <rPr>
        <sz val="10"/>
        <color indexed="8"/>
        <rFont val="Arial Narrow"/>
        <family val="2"/>
      </rPr>
      <t xml:space="preserve">:                                                                                                                        -Bimestre de Noviembre -Diciembre 2023  (22 de Enero 2024);                                                                                                                      -Bimestre de Enero-Febrero de 2024 (19 marzo 2024)   Retencion  por descuentos de  ICA, con destino a la Alcaldia de San Jose de Cucuta .                                                                                                                                                                                                                                    </t>
    </r>
    <r>
      <rPr>
        <u/>
        <sz val="10"/>
        <color indexed="8"/>
        <rFont val="Arial Narrow"/>
        <family val="2"/>
      </rPr>
      <t>Circular Unica Tipo 277 (Juegos de Suerte y Azar) - Supersalud</t>
    </r>
    <r>
      <rPr>
        <sz val="10"/>
        <color indexed="8"/>
        <rFont val="Arial Narrow"/>
        <family val="2"/>
      </rPr>
      <t xml:space="preserve">:                                                              - Diciembre 2023 (Enero 5/2024)                                                                                                                                 - Enero de 2024         (Febrero 5/2024)                                                                                                                            -Febrero  de 2024     (Marzo 4/2024)                                                                                                                              </t>
    </r>
    <r>
      <rPr>
        <u/>
        <sz val="10"/>
        <color indexed="8"/>
        <rFont val="Arial Narrow"/>
        <family val="2"/>
      </rPr>
      <t xml:space="preserve">-Rendición anual Contraloría Departamental </t>
    </r>
    <r>
      <rPr>
        <sz val="10"/>
        <color indexed="8"/>
        <rFont val="Arial Narrow"/>
        <family val="2"/>
      </rPr>
      <t xml:space="preserve">  (Entregado 20 de Febrero de 2024).                                                                                                  -</t>
    </r>
    <r>
      <rPr>
        <u/>
        <sz val="10"/>
        <color indexed="8"/>
        <rFont val="Arial Narrow"/>
        <family val="2"/>
      </rPr>
      <t xml:space="preserve">Rendición Anual SIRECI - </t>
    </r>
    <r>
      <rPr>
        <sz val="10"/>
        <color indexed="8"/>
        <rFont val="Arial Narrow"/>
        <family val="2"/>
      </rPr>
      <t xml:space="preserve">Enviado a financiera el 16 de febrero de 2024.
- </t>
    </r>
    <r>
      <rPr>
        <u/>
        <sz val="10"/>
        <color indexed="8"/>
        <rFont val="Arial Narrow"/>
        <family val="2"/>
      </rPr>
      <t>FUT anual 2023</t>
    </r>
    <r>
      <rPr>
        <sz val="10"/>
        <color indexed="8"/>
        <rFont val="Arial Narrow"/>
        <family val="2"/>
      </rPr>
      <t xml:space="preserve"> (Entregado el 24 de enero de 2024)                                                 
 -</t>
    </r>
    <r>
      <rPr>
        <u/>
        <sz val="10"/>
        <color indexed="8"/>
        <rFont val="Arial Narrow"/>
        <family val="2"/>
      </rPr>
      <t>Reporte de Ingresos propios-recaudo</t>
    </r>
    <r>
      <rPr>
        <sz val="10"/>
        <color indexed="8"/>
        <rFont val="Arial Narrow"/>
        <family val="2"/>
      </rPr>
      <t xml:space="preserve">s:                                                                                 (Diciembre 2023) se envio el 5-01-2024                                                                                             (Enero 2024) se envio el 12-02-2024                                                                                                (febrero 2024) se envio el 4-03-2024                                                                                                           Se envia a Hacienda Departamental quien es la encarada de enviarlo a la Federacion Nacional de Departamentos.                                                                                                                                                                                                                                                                                                                                  </t>
    </r>
    <r>
      <rPr>
        <u/>
        <sz val="10"/>
        <color indexed="8"/>
        <rFont val="Arial Narrow"/>
        <family val="2"/>
      </rPr>
      <t>Informe universo de productores</t>
    </r>
    <r>
      <rPr>
        <sz val="10"/>
        <color indexed="8"/>
        <rFont val="Arial Narrow"/>
        <family val="2"/>
      </rPr>
      <t xml:space="preserve">, Licores Vinos Aperitivos Similares, Cervezas del año 2024- Presentado a la Secretaria de Hacienda Departamental quien lo consolida y lo envia a la Supersalud.                                                                                                                                                                                                       </t>
    </r>
    <r>
      <rPr>
        <u/>
        <sz val="10"/>
        <color indexed="8"/>
        <rFont val="Arial Narrow"/>
        <family val="2"/>
      </rPr>
      <t xml:space="preserve">-Informe Resolucion 6348 </t>
    </r>
    <r>
      <rPr>
        <sz val="10"/>
        <color indexed="8"/>
        <rFont val="Arial Narrow"/>
        <family val="2"/>
      </rPr>
      <t xml:space="preserve">enviada al MSPS - se presento el dia   de enero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SIRECI 2023  (Correo envío a Financiera 16 feb 2024)
• SIA ANUAL 2023 (Correo enviado a Sistemas Febrero 19 de 2024)
• CUIPO IV TRIM 2022 - IDS  (Transmitido 26 Ene 2024)
• CUIPO IV TRIM 2022  - GOBERNACION (Enviado por correo electronico 26 Ene 2024)
• FUT IV TRIM de 2023 (Correo envío Secretaria Hacienda 24 enero de 2024) (Formatos de Tesoreria y Victimas)
• RESOL.6348-2016 - IV TRIM 2022(Correo_ envío Sistemas - 16 Enero de 2024)
• SUPER COVID VI TRIM 2023 (Correo enviado 05 Enero de 2024 a HMantilla para consolidación)
• EJECUCIONES ACTIVA Y PASIVA - SIA IV TRIM 2023 (Correo Enviado Sistemas 5 de Enero 2024)
</t>
    </r>
    <r>
      <rPr>
        <b/>
        <sz val="10"/>
        <color indexed="8"/>
        <rFont val="Arial Narrow"/>
        <family val="2"/>
      </rPr>
      <t>INFORMES INSTITUCIONALES</t>
    </r>
    <r>
      <rPr>
        <sz val="10"/>
        <color indexed="8"/>
        <rFont val="Arial Narrow"/>
        <family val="2"/>
      </rPr>
      <t xml:space="preserve">
• PLAN DE ACCIÓN IV TRIM (Correo envío a Financiera IDS 24 de Enero de 2024)
• GOBIERNO EN LÍNEA IV TRIM DE 2023 (Correo envío a Sistemas - 30 Enero de 2024)
• EJECUCIÓN PRESUPUESTAL IV TRM 2023 (Correo enviado a Planeación Enero 24 de 2024)</t>
    </r>
  </si>
  <si>
    <t>carpeta de Historia laboral</t>
  </si>
  <si>
    <t>formato de asistencia</t>
  </si>
  <si>
    <t>Circular fisica o e-mail</t>
  </si>
  <si>
    <t>Circulares, e-mail, información del proceso</t>
  </si>
  <si>
    <t>registro y resoluciones</t>
  </si>
  <si>
    <t>Oficios enviados por los profesionales y convocatoria.</t>
  </si>
  <si>
    <t>Documento de plan estrategico de talento humano y publicación en la pagina Web de la Entidad</t>
  </si>
  <si>
    <t>publicacion del plan anual de vacantes en la pagina web institucional</t>
  </si>
  <si>
    <t xml:space="preserve">publicacion en la pagina web institucional del plan institucional de capacitacion </t>
  </si>
  <si>
    <t xml:space="preserve">publicacion del plan de prevision de recursos humanos </t>
  </si>
  <si>
    <t xml:space="preserve">publicacion del plan de trabajo anual en seguridad y salud en el trabajo </t>
  </si>
  <si>
    <t>el software, cuadros solicitadas y ejecuciones</t>
  </si>
  <si>
    <t>copia de las nóminas realizadas</t>
  </si>
  <si>
    <t>Asistencia tecnica en la formulacion del Plan de Acción Institucional 2024 programado con Coordinadores de Grupos, Subgrupos y Dimensiones del PDSP,  Planeación y el Director del IDS</t>
  </si>
  <si>
    <t>Elaboración de  plan de Accion  institucional 2024</t>
  </si>
  <si>
    <t>Elaboración de Informe de Evaluación y Seguimiento trimestralmente del Plan de Acción Institucional 2024</t>
  </si>
  <si>
    <t xml:space="preserve">actividad programada para el segundo trimestre de la vigencia </t>
  </si>
  <si>
    <t xml:space="preserve">actividad programada para el cuarto trimestre de la vigencia </t>
  </si>
  <si>
    <t xml:space="preserve">documento presentado a la gobernacion del departamento para su aprobacion </t>
  </si>
  <si>
    <t xml:space="preserve">participacion en las jornadas de encuentros regionales en el desarrollo de la formulacion plan de desarrollo dapartamental </t>
  </si>
  <si>
    <t xml:space="preserve">informes entregados a la gobernacion del departamento </t>
  </si>
  <si>
    <t xml:space="preserve">se presentaron actualizaciones a los proyectos de inversion del grupo de atencion en salud </t>
  </si>
  <si>
    <t xml:space="preserve">plataforma en actualizacion </t>
  </si>
  <si>
    <t xml:space="preserve">en procesos de actualizacion </t>
  </si>
  <si>
    <t>Asesorar a la dirección del IDS en el desarrollo de lineamientos, políticas, estrategias, planes y programas y en las diferentes actividades que desarrolla el instituto, que permitan el cumplimiento de las normas jurídicas.</t>
  </si>
  <si>
    <t>Acompañamiento y participación en la Junta Directiva del Instituto.</t>
  </si>
  <si>
    <t xml:space="preserve">Acta - lista de asistencia - acuerdos </t>
  </si>
  <si>
    <t xml:space="preserve"># Núm. De Juntas Directivas del IDS con acompañamiento de la oficina jurídica / números de Juntas Directivas del IDS realizadas. </t>
  </si>
  <si>
    <t>PARTICIPAR EN LAS JUNTAS DIRECTIVAS DEL IDS</t>
  </si>
  <si>
    <t>Se realizan Juntas directivas conforme a lo solicitado por el despacho</t>
  </si>
  <si>
    <t xml:space="preserve"> Acompañamiento y participación en   Comité Directivo  y demás Comités del IDS.</t>
  </si>
  <si>
    <t xml:space="preserve">Acta - lista de asistencia </t>
  </si>
  <si>
    <t>Numero de comités directivos con participación de la oficina / número total de comités</t>
  </si>
  <si>
    <t>PARTICIPAR EN EL COMITÉ DIRECTIVO DEL IDS</t>
  </si>
  <si>
    <t>Proyectar actos administrativos</t>
  </si>
  <si>
    <t>Atender oportunamente los requerimientos de la Dirección de la entidad respecto a la elaboración de proyectos de actos administrativos</t>
  </si>
  <si>
    <t>Resoluciones, Acuerdos,Circulares, oficios, convenios</t>
  </si>
  <si>
    <t>Núm. De Actos Admtivos proyectados/ Núm. de proyectos de actos administrativos solicitados por la Dirección</t>
  </si>
  <si>
    <t>PROYECTAR OPORTUNAMENTE LOS ACTOS ADMINISTRATIVOS REQUERIDOS POR EL DESPACHO DEL IDS</t>
  </si>
  <si>
    <t>Emitir conceptos jurídicos</t>
  </si>
  <si>
    <t>Atender con diligencia la solicitud de conceptos jurídicos solicitados por la Dirección del Instituto.</t>
  </si>
  <si>
    <t xml:space="preserve">Conceptos, actas </t>
  </si>
  <si>
    <t>Núm. de conceptos jurídicos  presentados/ Núm. de conceptos solicitados por la Dirección</t>
  </si>
  <si>
    <t xml:space="preserve">PREVEER EL IMPACTO JURIDICO FINANCIERON DE LA INSTITUCION </t>
  </si>
  <si>
    <t>Dar respuesta oportuna  a derechos de petición que son trasladados a esta oficina</t>
  </si>
  <si>
    <t>Una vez recibido el Derecho de Petición, se deben efectuar las tareas de registro, revisión, trámite y respuesta oportuna al peticionario.</t>
  </si>
  <si>
    <t>Oficios, actas, notificaciones</t>
  </si>
  <si>
    <t>No. de derechos de petición tramitados/ No. de derechos de petición recibidos</t>
  </si>
  <si>
    <t>VERIFICAR LA OPORTUNA RESPUESTAS A LOS DERECHOS DE PETICION QUE SE ALLEGAN A LA OFICINA JURIDICA DEL IDS</t>
  </si>
  <si>
    <t xml:space="preserve"> Inventariar los procesos adelantados en contra y a favor del IDS</t>
  </si>
  <si>
    <t>Alimentar permanentemente la base de datos de los procesos judiciales que se adelantan en la entidad, a fin de mantener la organización, información y control de los mismos.</t>
  </si>
  <si>
    <t>Base de datos actualizada - Procesos judiciales</t>
  </si>
  <si>
    <t>PROCESOS JUDICIALES NOTIFICADOS/SOBRE EL TOTAL DE PROCESOS INGRESADOS A LA BASE DE DATOS</t>
  </si>
  <si>
    <t>MANTENER UNA RELACION COMPLETA Y CLARA DE LOS PORCESOS JUDICIALES QUE SE ADELANTAN EN CONTRA DE IDS</t>
  </si>
  <si>
    <t xml:space="preserve">Se mantiene actualizado el consolidado de procesos judiciales </t>
  </si>
  <si>
    <t>Contestar o formular demandas y demás actuaciones que sustenten la posición de la entidad</t>
  </si>
  <si>
    <t xml:space="preserve"> Notificación de la demanda</t>
  </si>
  <si>
    <t>Expdiente Auto Admisorio , link o expdeinte en fisico de Demanda, Contestacion de demanda, poder, expedientes</t>
  </si>
  <si>
    <t xml:space="preserve">NUMERO DE DEMANDAS CONTESTADAS OPORTUNAMENTE / TOTAL DE DEMANDAS X 100  </t>
  </si>
  <si>
    <t xml:space="preserve">RESPODER LAS DEMANDAS EN LOS TERMINOS ESTABLECIDOS </t>
  </si>
  <si>
    <t>Realizar seguimiento</t>
  </si>
  <si>
    <t>SEGUIMIENTO A LOS APODERADOS DE LOS PORCESOS ASIGNADOS PARA LA RESPECTIVA DEFENSA JUDICIAL</t>
  </si>
  <si>
    <t>Contestar o formular acciones de tutela y demás actuaciones que sustenten la posición de la entidad</t>
  </si>
  <si>
    <t xml:space="preserve"> Dar respuesta accion de tutela una vez se alleguen los soportes por la dependencia responsable</t>
  </si>
  <si>
    <t>expediente en fisico, digital, auto admisorio, escrito de tutela,  contestacion de tutela y fallo - consolidado excell</t>
  </si>
  <si>
    <t>RESPONDER OPRTUNAMENTE LAS ACCIONES DE TUTELA DONDE FUE VINCULADO EL IDS CON LOS SOPORTES QUE ALLEGUEN LAS DEPENDENCIAS RESPONSABLES</t>
  </si>
  <si>
    <t>Esta oficina juridica no cuenta con personal idoneo y suficiente para dar conetsatacion a las acciones de tutelas interpuestas en contra de la entidad, El despacho del director ya tiene conocimiento de la situacion - Las tutelas debidamente contestadas son las que el IDS tenia responsabilidad directa</t>
  </si>
  <si>
    <t xml:space="preserve"> Seguimiento</t>
  </si>
  <si>
    <t xml:space="preserve">SEGUIMIENTO Y CONTROL DE LAS RESPUESTAS DE LAS ACCIONES DE TUTELA </t>
  </si>
  <si>
    <t>Convocar a Comité de Conciliación conforme a solicitudes de conciliación y fechas programadas por la Procuraduría.</t>
  </si>
  <si>
    <t>Solicitud de Conciliacion - convocatoria - citaciones de procuraduria, supersalud etc</t>
  </si>
  <si>
    <t>REALIZAR LAS RESPECTIVAS CONVOCATORIAS DEL COMITÉ DE CONCILIACION EN EL TERMINO ESTABLECIDO</t>
  </si>
  <si>
    <t xml:space="preserve"> Designar los abogados que tramitarán cada uno de los casos para que presenten ante el comité la ponencia  correspondiente</t>
  </si>
  <si>
    <t>Poder debidamente firmado y asignado, constancia y expediente prejudicial</t>
  </si>
  <si>
    <t xml:space="preserve">PRESENTAR LA RESPECTIVA `PONENCIA Y CONCEPTO JURIDICO ANTE EL COMITÉ DE DEFENSA JUDICIAL DEL IDS </t>
  </si>
  <si>
    <t xml:space="preserve"> Levantar actas de reunión comité</t>
  </si>
  <si>
    <t xml:space="preserve">ACTAS </t>
  </si>
  <si>
    <t xml:space="preserve">REALIZAR ACTA DEL COMITÉ DE CONCILIACION EN LOS TERMINOS ESTABLECIDOS PARA ASISTIR A LA CONCILIACION </t>
  </si>
  <si>
    <t>Presentar un informe semestral de gestión y la ejecución de sus decisiones. (Ley 2220 de 2022)</t>
  </si>
  <si>
    <t>Iforme semestral, Publicacion pagina web IDS</t>
  </si>
  <si>
    <t>SOLICITUDES DEBATIDOS EN EL COMITÉ DE CONCILIACION, ANALISIS / INFORME SEMESTRAL X 100</t>
  </si>
  <si>
    <t xml:space="preserve">PRESENTAR A LOS INTEGRANTES DEL COMITÉ DE CONCILIACION Y DEFENSA JUDICIAL INFORME ANUAL DE LA EJECUCION Y LAS DECISIONES TOMADAS </t>
  </si>
  <si>
    <t>de conformidad con la Ley 220 de 2022 el informe de gestión y la ejecución de las  decisiones del comité se realiza semestralmente</t>
  </si>
  <si>
    <t>Propender por la reducción  de demandas y condenas en contra de la entidad, respecto a acciones u omisiones.</t>
  </si>
  <si>
    <t xml:space="preserve">De acuerdo a la cantidad de demandas Recomendar a la dirección de la entidad la continuidad de la contratación de los profesionales que ejercen la defensa judicial de la entidad. </t>
  </si>
  <si>
    <t>Demandas, informe trimestral a contabilidad y presupuesto, consolidado excell</t>
  </si>
  <si>
    <t xml:space="preserve">NUMERO DE PROCESOS JUDICIALES VINCULADOS Causas de demandas identificadas e intervenidas / total de causas de demanda </t>
  </si>
  <si>
    <t xml:space="preserve">IDENTIFICAR EN CADA UNO DE LOS PROCESOS POR QUE SE GENERA EL DAÑO Y LAS CAUSAS Y ORIGEN </t>
  </si>
  <si>
    <t xml:space="preserve">CONSOLIDADO ACTUALIZADO </t>
  </si>
  <si>
    <t>Realizar seguimiento a los fallos judiciales en contra de la entidad</t>
  </si>
  <si>
    <t>Demandas, consolidado excell</t>
  </si>
  <si>
    <t>NUMERO DE PROCESOS JUDICIALES VINCULADOS / NUMERO DE PROCESOS FALLADOS EN CONTRA X 101</t>
  </si>
  <si>
    <t xml:space="preserve">MANTENER LA CONTRATACION DE LOS PROFESIONALES QUE EJERCEN LA DEFENSA JUDICIAL DEL INSTITUTO DEPARTAMENTAL DE SALUD </t>
  </si>
  <si>
    <t xml:space="preserve"> Estudiar y tomar decisiones de abrir o no investigaciones por hechos o actos de los funcionarios que puedan configurar faltas disciplinarias.</t>
  </si>
  <si>
    <t>Queja, constancia secretarial, auto</t>
  </si>
  <si>
    <t>REALIZAR UN ANALISIS DE LAS QUEJAS Y REALIZAR LAS DILIGENCIAS PRELIMINARES DE LA INVESTIGACION DISCIPLINARIA</t>
  </si>
  <si>
    <t xml:space="preserve"> Llevar a cabo los procesos de investigación conforme lo establece el Codigo General Disciplinario, mofidicado por la Ley 2094 de 2021</t>
  </si>
  <si>
    <t xml:space="preserve">Oficio Asigancion al porfesional de instrucción, oficios, pruebas, auto interlocutorio </t>
  </si>
  <si>
    <t>Analizar las quejas a funcionarios de la Institucion y tomar decisiones de abrir o no investigaciones por hechos o actos de los funcionarios que puedan configurar faltas disciplinarias</t>
  </si>
  <si>
    <t xml:space="preserve"> Llevar para registro y control una base de datos actualizada de los procesos.</t>
  </si>
  <si>
    <t xml:space="preserve">Consolidado Excell </t>
  </si>
  <si>
    <t xml:space="preserve">TRAMITAR LOS PROCESOS DISCIPLINARIOS CONFORME CON LA NORMA VIGENTE </t>
  </si>
  <si>
    <t>LLEVAR UN REGISTRO Y CONTROL DE LOS PROCESOS DISCIPLINARIOS DE LA ENTIDAD- BASE DE DATOS ACTUALIZADA</t>
  </si>
  <si>
    <t xml:space="preserve"> Rendir los informes exigidos en la norma.</t>
  </si>
  <si>
    <t xml:space="preserve">Número de procesos disciplinarios tramitados durante la vigencia - requerimientos de la Procuraduria </t>
  </si>
  <si>
    <t xml:space="preserve"> Hacer seguimiento al proceso</t>
  </si>
  <si>
    <t xml:space="preserve">Actas, autos interlocutorios </t>
  </si>
  <si>
    <t>REALIZAR Y ENTREGAR LOS RESPECTIVOS INFORMES EXIGIDOS EN LA NORMA</t>
  </si>
  <si>
    <t>Verificar que existan las condiciones y documentos soportes que conforman el título ejecutivo simple o complejo de acuerdo a la normativa aplicable</t>
  </si>
  <si>
    <t>Número de  procesos recibidos con su respectivo radicado en la vigencia 2024, con sus respectivos folios, minutas, comunicaciones, entre otros inmersos en el expediente.</t>
  </si>
  <si>
    <t>NUMERO DE PROCESOS SANCIONATORIOS RADICADOS EN LA OFICINA PARA EJECUTAR Y/O DESCARTAR SEGÚN SU ANALISIS Y CORRESPONDIENTE ACTUACION PERSUASIVA Y/O COACTIVA.</t>
  </si>
  <si>
    <t>ANALIZAR, VERIFICAR, ESTABLECER Y REGISTRAR LOS SOPORTES LEGALES DE LOS TITULOS EJECUTIVOS SIMPLES Y/O COMPLEJOS DE LAS OBLIGACIONES A FAVOR DEL IDS</t>
  </si>
  <si>
    <t xml:space="preserve">Ingresar al inventario; sistematizar en excel, ingresar en el libro radicador y azetas el proceso y su etapa correspondiente, cuantia, calidad del ejecutado, verificacion de datos para notificaciones, gestiones documentales de persuasion.  </t>
  </si>
  <si>
    <t xml:space="preserve">1.2.2.    Llevar a cabo los procedimientos de investigación de bienes conforme lo establece el Estatuto Tributario Nacional y la Ley 1066 de 2006 (Por la cual se dictan normas para la normalización de la cartera pública y se dictan otras disposiciones). </t>
  </si>
  <si>
    <t>ESTABLECER LAS ESTRATEGIAS ADECUADAS; PERSUASIVAS Y COACTIVAS PARA LOGRAR EL RECAUDO EFECTIVO DE LAS OBLIGACIONES A FAVOR DEL IDS</t>
  </si>
  <si>
    <t>PERSUADIR Y REALIZAR EL REPORTE DEL RECAUDO A TESORERIA, PROYECTAR MINUTAS; MANDAMIENTOS, EXCEPCIONES, FACILIDADES DE PAGO, NOTIFICACIONES Y ARCHIVO.</t>
  </si>
  <si>
    <t>1.2.3.  Si reúne los requisitos se realiza el análisis jurídico para identificar bajo que parámetros legales debe realizarse la liquidación de la cuenta de cobro; intereses moratorios, costas procesales.aplicacion de amnistias vigentes.</t>
  </si>
  <si>
    <t xml:space="preserve">Verificar que existan las condiciones y documentos soportes que conforman el título ejecutivo simple o complejo de acuerdo a la normativa aplicable.
Ingresar al inventario; sistematizar en excel, ingresar en el libro radicador y azetas el proceso y su etapa correspondiente, cuantia, calidad del ejecutado, verificacion de datos para notificaciones, gestiones documentales de persuasion.  </t>
  </si>
  <si>
    <t>LIBRO DE INVENTARIO ACTUALIZADO/NUMERO DE RADICACIONES RECIBIDAS</t>
  </si>
  <si>
    <t>NUMERO DE PROCESOS Y SU RESPECTIVA GESTION DOCUMENTAL, REGISTRO, SISTEMATIZACION Y NOTIFICACION CORRESPONDIENTE</t>
  </si>
  <si>
    <t xml:space="preserve">Llevar a cabo los procedimientos de investigación de bienes conforme lo establece el Estatuto Tributario Nacional y la Ley 1066 de 2006 (Por la cual se dictan normas para la normalización de la cartera pública y se dictan otras disposiciones). 
Si reúne los requisitos se realiza el análisis jurídico para identificar bajo que parámetros legales debe realizarse la liquidación de la cuenta de cobro; intereses moratorios, costas procesales.aplicacion de amnistias vigentes.
</t>
  </si>
  <si>
    <t>Número de  procesos recibidos con su respectivo radicado en la vigencia 2024-, con sus respectivos folios, minutas, comunicaciones, entre otros inmersos en el expediente.</t>
  </si>
  <si>
    <r>
      <t xml:space="preserve"> DE VIGENCIAS ANTERIORES ESTAN ACTIVOS 169 EXPEDIENTES .                                                           </t>
    </r>
    <r>
      <rPr>
        <b/>
        <sz val="11"/>
        <rFont val="Arial"/>
        <family val="2"/>
      </rPr>
      <t>VIGENCIA 2019</t>
    </r>
    <r>
      <rPr>
        <sz val="11"/>
        <rFont val="Arial"/>
        <family val="2"/>
      </rPr>
      <t xml:space="preserve">  (68 EXPEDIENTES)                 </t>
    </r>
    <r>
      <rPr>
        <b/>
        <sz val="11"/>
        <rFont val="Arial"/>
        <family val="2"/>
      </rPr>
      <t>VIIGENCIA 2020</t>
    </r>
    <r>
      <rPr>
        <sz val="11"/>
        <rFont val="Arial"/>
        <family val="2"/>
      </rPr>
      <t xml:space="preserve"> ( 13 EXPEDIENTES).       </t>
    </r>
    <r>
      <rPr>
        <b/>
        <sz val="11"/>
        <rFont val="Arial"/>
        <family val="2"/>
      </rPr>
      <t>VIGENCIA 2021</t>
    </r>
    <r>
      <rPr>
        <sz val="11"/>
        <rFont val="Arial"/>
        <family val="2"/>
      </rPr>
      <t xml:space="preserve"> ( 18 EXPEDIENTES).        </t>
    </r>
    <r>
      <rPr>
        <b/>
        <sz val="11"/>
        <rFont val="Arial"/>
        <family val="2"/>
      </rPr>
      <t xml:space="preserve"> VIGENCIA 2022</t>
    </r>
    <r>
      <rPr>
        <sz val="11"/>
        <rFont val="Arial"/>
        <family val="2"/>
      </rPr>
      <t xml:space="preserve"> (52 EXPEDIENTES).         </t>
    </r>
    <r>
      <rPr>
        <b/>
        <sz val="11"/>
        <rFont val="Arial"/>
        <family val="2"/>
      </rPr>
      <t>VIGENCIA 2023</t>
    </r>
    <r>
      <rPr>
        <sz val="11"/>
        <rFont val="Arial"/>
        <family val="2"/>
      </rPr>
      <t xml:space="preserve"> (28 EXPEDIENTES)                                       </t>
    </r>
  </si>
  <si>
    <t xml:space="preserve">VIGENCIAS ANTERIORES ESTAN ACTIVOS PARA RECUPERACION   169 EXPEDIENTES </t>
  </si>
  <si>
    <t xml:space="preserve"> - Elaboración del inventario de bienes activos e inactivos
 - Parametrización de la información de inventarios con contabilidad</t>
  </si>
  <si>
    <t xml:space="preserve"> - Liquidar las comisiones y desplazamientos y elaborar los actos administrativos
 - Tramitar el pago de las facturas de servicios públicos de la entidad</t>
  </si>
  <si>
    <t xml:space="preserve"> - Definir matriz de consolidación de información de las necesidades
- Tamizar, racionalizar y estandarizar la información recibida y consolidarla
- Aplicar metodología de plenación a la información consolidada y valorarla para establecer un valor global del PAA</t>
  </si>
  <si>
    <t xml:space="preserve"> - Definición técnica de la necesidad en bienes o servicios</t>
  </si>
  <si>
    <t xml:space="preserve"> - Autorización del ordenador del gasto para iniciar el proceso</t>
  </si>
  <si>
    <t xml:space="preserve"> - Consecución de los recursos presupuestales </t>
  </si>
  <si>
    <t xml:space="preserve"> - Apliación de la modalidad según el presupuesto oficial del proceso</t>
  </si>
  <si>
    <t xml:space="preserve"> - Aceptación de oferta y/o celebración del respectivo contrato</t>
  </si>
  <si>
    <t xml:space="preserve"> - Recibo de los bienes o servicios y tramite del pago correspondiente</t>
  </si>
  <si>
    <t xml:space="preserve"> - Revisión de los documentos a insertar en el SECOP</t>
  </si>
  <si>
    <t xml:space="preserve"> - Inserción en el SECOP de los documentos</t>
  </si>
  <si>
    <t xml:space="preserve"> - Verificación y seguimiento a la publicación de los documentos</t>
  </si>
  <si>
    <t>Verificación de los soportes de Inscripcion y Asignacion de Codigo al Prestador que cumple con los requisitos</t>
  </si>
  <si>
    <t>Seguimiento al Registro de Inscripciones en el REPS, en la  Plataforma del  Ministerio.</t>
  </si>
  <si>
    <t>(Número de registros  revisados y validados /
total de registros programados )*100</t>
  </si>
  <si>
    <t>Revision y Validacion de Novedades de los Prestadores.</t>
  </si>
  <si>
    <t xml:space="preserve">MARY LISETH ORTEGA </t>
  </si>
  <si>
    <t>Seguimiento al Registro de Novedades en el REPS, en la  Plataforma del  Ministerio.</t>
  </si>
  <si>
    <t>(Número de novedades revisadas y validadas /
total novedades programados )*100</t>
  </si>
  <si>
    <t xml:space="preserve">20% los Prestadores de Servicios de Salud con implementación del Sistema de Garantía de la Calidad en los Servicios de Salud </t>
  </si>
  <si>
    <t xml:space="preserve">JOSE ALBERTO RAMIREZ 
</t>
  </si>
  <si>
    <t>Seguimiento al registro de  Prestadores no Habilitados</t>
  </si>
  <si>
    <t xml:space="preserve">Realizar visitas programadas en el plan anual de visitas de condiciones de habilitación, visitas previas de habilitacion, de acuerdo a lo contemplado en el decreto 780 del 2016  Resolucion 3100 del 2019, 
</t>
  </si>
  <si>
    <t>Seguimiento al  Plan Anual de Visitas.</t>
  </si>
  <si>
    <t>Realizar visitas de inspección vigilancia y control,</t>
  </si>
  <si>
    <t>Seguimiento al registro   de Visitas.</t>
  </si>
  <si>
    <t xml:space="preserve">Realizar visitas para evaluacion, análisis y seguimiento a planes de contingencia de la red prestadora de servicios.
</t>
  </si>
  <si>
    <t xml:space="preserve">MIRYAM ALBA </t>
  </si>
  <si>
    <t xml:space="preserve">NOHORA CADENA 
</t>
  </si>
  <si>
    <t>Seguimiento al registro de   quejas y reclamos 
tramitadas.
interpuestas por usuarios afiliados al SGSSS.</t>
  </si>
  <si>
    <t>JOSE ALBERTO RAMIREZ</t>
  </si>
  <si>
    <t>Registro del tramite de expedición de licencias de funcionamiento de equipos emisores de radiaciones ionizantes.</t>
  </si>
  <si>
    <t>LUZ MARY ARIAS</t>
  </si>
  <si>
    <t xml:space="preserve">Registro del tramite a Solicitudes de Licencia   de Salud y Seguridad en el trabajo.  </t>
  </si>
  <si>
    <t xml:space="preserve">MAYULY LOZANO
</t>
  </si>
  <si>
    <t xml:space="preserve"> Registro de Verificación del cumplimiento  de las  condiciones de tecnologia Biomedica.</t>
  </si>
  <si>
    <t xml:space="preserve">YANETH GRISALEZ
</t>
  </si>
  <si>
    <t xml:space="preserve">Seguimiento y Evaluación de la implementacion del PAMEC en las Instituciones prestadoras de servicios de salud del dapartamento. </t>
  </si>
  <si>
    <t xml:space="preserve">Seguimiento y Evaluacion de los Indicadores de  Sistemas de Informacion  en las Instituciones prestadoras de servicios de salud del dapartamento. </t>
  </si>
  <si>
    <t>(Número de Evaluaciones  de  indicadores de sistemas de informacion / Total de Evaluaciones  programadas)*100</t>
  </si>
  <si>
    <t xml:space="preserve">MAYULY LOZANO                                                   </t>
  </si>
  <si>
    <t xml:space="preserve"> Capacitaciones y/o Asistencias Tecnicas con implementación del Sistema de Garantía de la Calidad en los Servicios de Salud.</t>
  </si>
  <si>
    <t>YANETH GRISALEZ</t>
  </si>
  <si>
    <t>Asesorarias al total de prestadores de servicios de salud  en relacion al S.U.A</t>
  </si>
  <si>
    <t>Asesorarias al total de prestadores de servicios de salud  que soliciten informacion para habilitar UFCA- UACAI.</t>
  </si>
  <si>
    <t xml:space="preserve">GLORIA MONTAÑO MONCADA
</t>
  </si>
  <si>
    <t xml:space="preserve">Asesorarias  en normatividad  vigente Resolución 3100 de 2019 a los Cooperantes sobre el proceso de habilitacion para la prestacion de los servicios   de salud. </t>
  </si>
  <si>
    <t>Número de  Cooperantes  Asesorados  en Resolucion 3100 de 2019 /  Total de Cooperantes  programados.</t>
  </si>
  <si>
    <t>Mediante circular 053 del 13 de febrero de 2024 se realiza convocatoria a coordinadores de salud pública municipales para asistencia técnica sobre los lineamientos de Niños niñas y adolescentes, tambien se realizó la socialización de lineamientos del programa nacional para la prevención manejo y control de la Infección respiratoria aguda y la enfermedad diarreica aguda. 
El Programa nacional de prevención, manejo y control de la IRA y la EDA en niños menores de 5 años es el conjunto de estrategias, procesos y acciones interdependientes que deben desarrollarse en todos los territorios con el fin de disminuir la morbilidad grave y mortalidad por estos eventos.
Se recalca la importancia por parte de los coodinadores de salud publica de realizar el analisis de indicadores de morbi-mortalidad por IRA Y EDA a nivel municipal en niños niñas y adolescentes a si mismo como conocer la poblacion en esos curso de vida para la puesta en marcha de las diferentes estrategias que se desarrollan en el programa.</t>
  </si>
  <si>
    <t>El  dia 7 de marzo de 2024,  Atendiendo la convocatoria realizada por vigilancia de salud pública mediante conexión virtual, se
realiza análisis de mortalidad por IRA participan las siguientes entidades: el hospital Emiro Quintero
Cañizares donde se recibe primariamente la atención, Clínica Medical Duarte del Municipio de Cúcuta
y municipio de Ocaña.
Datos:
Menor: I.J.P.G.
Edad: 14 meses
Sexo: masculino
Municipio: Ocaña
EPS: Coosalud (No se presentó a la unidad de análisis).
Resumen:
Paciente masculino de 14 meses de edad quien ingresa en brazos de la cuidadora quien refiere que lo
encontró en la cama inconsciente, cianótico, sin responder a estímulos y relajación de esfínter anal,
por lo que es traído de inmediato. refiere que previamente a lo sucedido el menor se encontraba
normal y que se había tomado un tetero y se quedó dormido.
Ingresa en estado de paro, con cianosis generalizada, sin pulso ni respuesta a estimulo por lo cual se
inicia de inmediato RCP avanzada, se obtiene accesos venosos, se administran dos dosis de adrenalina
y se realiza intubación orotraqueal, tiempo de reanimación 5 minutos obteniendo ritmo sinusal y
recuperación del pulso.
El menor recibe atención en el Hospital Emiro Quintero y se traslada a la clínica Medical Duarte donde
se socializan las atención brindadas, el paciente ingresa en camilla con soporte ventilatorio externo en
compañía de médico general, auxiliar de enfermería y madre provenientes del hospital de Ocaña,
madre (zuleima perez granados) refiere la madre que el niño se encontraba el día de ayer bajo el
cuidado de una tía quien le manifestó que hacia el mediodía posterior a la toma de tetero lo llevan a
realizar su siesta y es hallado hacia la 13:00 pm del 09/02/2024 cianótico, sin responder a estímulos
motivo por el cual es llevado de urgencias al hospital de Ocaña donde ingresa sin signos vitales,
realizan reanimación cardiopulmonar avanzada de aproximadamente 5 minutos de duración
El menor permanece desde el 10 de febrero hasta el 19 de febrero en UCI fecha en la que fallece dada
su condición crítica.Se concluye que la mortalidad del menor ocurre a expensas de la broncoaspiración por lo tanto no
cumple con criterios para mortalidad por IRA, por lo cual queda descartada.</t>
  </si>
  <si>
    <t>La unidad de analisis realizada el dia 7 de marzo de 2024 definió que la mortalidad del menor ocurrio por broncoaspiracion lo que causo la condicion final de mortalidad por lo cual se descarta para Infeccion respriatoria aguda, por lo cual no se realiza plan de mejoramiento.</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</si>
  <si>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la resolucion 050 de 2021 del PDSP y se hace enfasis en las acciones que deben desarrollar los mu nicpios con presencia de poblacion Indigena presente en los 8 municipios del departamento.</t>
  </si>
  <si>
    <t>Mediante correo electronico  el area de atencion en salud convoca a las EAPB, ESES a reunion de carácter urgente por problemas de salud presentados por la comunidad BARI Donde se realiza reunion informandoles que el 6 de enero se ingresaria a realizar intervenciones de salud a la poblacion BARI. 
El 18 de enero se convoca a los gerentes de las ESE y EAPB para realizar socializacion de lo realizado en la jornada de la poblacion BARI.
En el marco de la jornada en la comunidad de BRIDICAYRA del municipio de convencion se realiza reunion con los 23 caciques donde se les socializa la importancia de la salud del pueblo BARI, de que cada cacique debe designar a algun indigena para el seguimiento a la poblacion, los censos de cada comunidad, el traslado a una sola EAPB.</t>
  </si>
  <si>
    <t>La actividad no estaba programada para este trimestre</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</si>
  <si>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la resolucion 1239 DE 2022 del Ministerio de Salud y Proteccion Social, por la cual dicta los lineamientos con respecto al proceso de certificación en discapacidad,  y recuerda la importancia de las acciones que vayan dirigidas a las proteccion y garantia de los derechos de las personas con discapaicdad del departamento.</t>
  </si>
  <si>
    <t>Se realiza articulacion con la oficina de aseguramiento y se envia la base de datos de personas con discapacidad, para realizar cruce con el ADRES, se hace analisis del cruce de la información, con el fin de identificar que personas con discapaicdad se encuentran desafiliadas al SGSSS.</t>
  </si>
  <si>
    <t>Se expiden las circular N 100 del 04-03-2024 mediante las cuales se convoca la I Mesa de Tematica de Atención en Salud y Subcomité de Medidas de Rehabilitación  de la vigencia 2024, la cual fue liderada de manera virtual el dia 14 de marzo de 2024 donde se evidencia baja participacion de las instituciones convocadas como soporte de la reunion se realiza el acta numero 010 de 14-04-2024</t>
  </si>
  <si>
    <t>Oficio 0185 del 4-03-2024 mediante el cual se convoca al I comité de coordinación para la implementación del protocolo de atención integral en salud con enfoque psicosocial a víctimas; el comité se desarrollo el 19/03/2023</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</si>
  <si>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los lineamientos en la implementacion del Protocolo de atención en salud con enfoque  Psicosical a Vicimas y Poblacion de 9 Sentencias CIDH.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</si>
</sst>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
    <numFmt numFmtId="166" formatCode="&quot;$&quot;\ #,##0"/>
    <numFmt numFmtId="167" formatCode="0.0%"/>
    <numFmt numFmtId="168" formatCode="_(&quot;$&quot;\ * #,##0.00_);_(&quot;$&quot;\ * \(#,##0.00\);_(&quot;$&quot;\ * &quot;-&quot;??_);_(@_)"/>
    <numFmt numFmtId="169" formatCode="_-&quot;$&quot;* #,##0.00_-;\-&quot;$&quot;* #,##0.00_-;_-&quot;$&quot;* &quot;-&quot;??_-;_-@_-"/>
  </numFmts>
  <fonts count="66" x14ac:knownFonts="1">
    <font>
      <sz val="11"/>
      <color theme="1"/>
      <name val="Calibri"/>
      <family val="2"/>
      <scheme val="minor"/>
    </font>
    <font>
      <sz val="11"/>
      <name val="Arial"/>
      <family val="2"/>
    </font>
    <font>
      <b/>
      <sz val="11"/>
      <name val="Arial"/>
      <family val="2"/>
    </font>
    <font>
      <sz val="10"/>
      <name val="Arial"/>
      <family val="2"/>
    </font>
    <font>
      <sz val="11"/>
      <color theme="1"/>
      <name val="Calibri"/>
      <family val="2"/>
      <scheme val="minor"/>
    </font>
    <font>
      <sz val="11"/>
      <color theme="1"/>
      <name val="Arial"/>
      <family val="2"/>
    </font>
    <font>
      <b/>
      <sz val="11"/>
      <color theme="1"/>
      <name val="Calibri"/>
      <family val="2"/>
      <scheme val="minor"/>
    </font>
    <font>
      <b/>
      <sz val="14"/>
      <name val="Arial"/>
      <family val="2"/>
    </font>
    <font>
      <b/>
      <u/>
      <sz val="14"/>
      <name val="Arial"/>
      <family val="2"/>
    </font>
    <font>
      <sz val="10"/>
      <color indexed="81"/>
      <name val="Tahoma"/>
      <family val="2"/>
    </font>
    <font>
      <sz val="9"/>
      <name val="Arial"/>
      <family val="2"/>
    </font>
    <font>
      <sz val="12"/>
      <name val="Arial"/>
      <family val="2"/>
    </font>
    <font>
      <b/>
      <sz val="11"/>
      <color theme="1"/>
      <name val="Arial"/>
      <family val="2"/>
    </font>
    <font>
      <sz val="11"/>
      <name val="Calibri"/>
      <family val="2"/>
      <scheme val="minor"/>
    </font>
    <font>
      <sz val="11"/>
      <color rgb="FF000000"/>
      <name val="Arial"/>
      <family val="2"/>
    </font>
    <font>
      <sz val="11"/>
      <color rgb="FFFF0000"/>
      <name val="Arial"/>
      <family val="2"/>
    </font>
    <font>
      <b/>
      <sz val="14"/>
      <color theme="1"/>
      <name val="Arial"/>
      <family val="2"/>
    </font>
    <font>
      <b/>
      <u/>
      <sz val="14"/>
      <color theme="1"/>
      <name val="Arial"/>
      <family val="2"/>
    </font>
    <font>
      <b/>
      <sz val="22"/>
      <color theme="1"/>
      <name val="Arial"/>
      <family val="2"/>
    </font>
    <font>
      <b/>
      <sz val="18"/>
      <color theme="1"/>
      <name val="Arial"/>
      <family val="2"/>
    </font>
    <font>
      <b/>
      <u/>
      <sz val="18"/>
      <color rgb="FFC00000"/>
      <name val="Arial"/>
      <family val="2"/>
    </font>
    <font>
      <b/>
      <sz val="12"/>
      <color theme="1"/>
      <name val="Arial"/>
      <family val="2"/>
    </font>
    <font>
      <sz val="12"/>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name val="Arial"/>
      <family val="2"/>
    </font>
    <font>
      <sz val="9"/>
      <color rgb="FF000000"/>
      <name val="Arial"/>
      <family val="2"/>
    </font>
    <font>
      <sz val="9"/>
      <color rgb="FFFF0000"/>
      <name val="Arial"/>
      <family val="2"/>
    </font>
    <font>
      <sz val="12"/>
      <color indexed="81"/>
      <name val="Tahoma"/>
      <family val="2"/>
    </font>
    <font>
      <sz val="9"/>
      <color indexed="81"/>
      <name val="Tahoma"/>
      <family val="2"/>
    </font>
    <font>
      <b/>
      <u/>
      <sz val="18"/>
      <color theme="5"/>
      <name val="Arial"/>
      <family val="2"/>
    </font>
    <font>
      <sz val="12"/>
      <color rgb="FF000000"/>
      <name val="Arial"/>
      <family val="2"/>
    </font>
    <font>
      <b/>
      <u/>
      <sz val="18"/>
      <color theme="6" tint="-0.499984740745262"/>
      <name val="Arial"/>
      <family val="2"/>
    </font>
    <font>
      <b/>
      <u/>
      <sz val="18"/>
      <color theme="8" tint="-0.249977111117893"/>
      <name val="Arial"/>
      <family val="2"/>
    </font>
    <font>
      <sz val="12"/>
      <color rgb="FF222222"/>
      <name val="Arial"/>
      <family val="2"/>
    </font>
    <font>
      <sz val="10"/>
      <color theme="1"/>
      <name val="Arial"/>
      <family val="2"/>
    </font>
    <font>
      <sz val="10"/>
      <color theme="1"/>
      <name val="Calibri"/>
      <family val="2"/>
      <scheme val="minor"/>
    </font>
    <font>
      <sz val="9"/>
      <name val="Arial Narrow"/>
      <family val="2"/>
    </font>
    <font>
      <b/>
      <sz val="9"/>
      <color indexed="81"/>
      <name val="Tahoma"/>
      <family val="2"/>
    </font>
    <font>
      <sz val="16"/>
      <color indexed="81"/>
      <name val="Tahoma"/>
      <family val="2"/>
    </font>
    <font>
      <b/>
      <sz val="8"/>
      <color indexed="81"/>
      <name val="Tahoma"/>
      <family val="2"/>
    </font>
    <font>
      <sz val="18"/>
      <color indexed="81"/>
      <name val="Tahoma"/>
      <family val="2"/>
    </font>
    <font>
      <sz val="11"/>
      <color indexed="63"/>
      <name val="Arial"/>
      <family val="2"/>
    </font>
    <font>
      <sz val="8"/>
      <name val="Calibri"/>
      <family val="2"/>
      <scheme val="minor"/>
    </font>
    <font>
      <sz val="12"/>
      <color theme="1"/>
      <name val="Calibri"/>
      <family val="2"/>
      <scheme val="minor"/>
    </font>
    <font>
      <b/>
      <sz val="11"/>
      <color rgb="FFFF0000"/>
      <name val="Calibri"/>
      <family val="2"/>
      <scheme val="minor"/>
    </font>
    <font>
      <b/>
      <sz val="11"/>
      <name val="Calibri"/>
      <family val="2"/>
      <scheme val="minor"/>
    </font>
    <font>
      <sz val="11"/>
      <color rgb="FFFF0000"/>
      <name val="Calibri"/>
      <family val="2"/>
      <scheme val="minor"/>
    </font>
    <font>
      <b/>
      <sz val="10"/>
      <name val="Arial"/>
      <family val="2"/>
    </font>
    <font>
      <b/>
      <sz val="12"/>
      <color theme="1"/>
      <name val="Calibri"/>
      <family val="2"/>
      <scheme val="minor"/>
    </font>
    <font>
      <sz val="12"/>
      <name val="Calibri"/>
      <family val="2"/>
      <scheme val="minor"/>
    </font>
    <font>
      <sz val="14"/>
      <color theme="1"/>
      <name val="Arial"/>
      <family val="2"/>
    </font>
    <font>
      <sz val="14"/>
      <name val="Arial"/>
      <family val="2"/>
    </font>
    <font>
      <sz val="11"/>
      <color rgb="FF000000"/>
      <name val="Calibri"/>
      <family val="2"/>
      <scheme val="minor"/>
    </font>
    <font>
      <sz val="10"/>
      <color theme="1"/>
      <name val="Arial Narrow"/>
      <family val="2"/>
    </font>
    <font>
      <sz val="12"/>
      <color rgb="FFFF0000"/>
      <name val="Arial"/>
      <family val="2"/>
    </font>
    <font>
      <sz val="11"/>
      <name val="Calibri"/>
      <family val="2"/>
    </font>
    <font>
      <sz val="10"/>
      <color rgb="FFFF0000"/>
      <name val="Arial Narrow"/>
      <family val="2"/>
    </font>
    <font>
      <b/>
      <sz val="10"/>
      <color indexed="8"/>
      <name val="Arial Narrow"/>
      <family val="2"/>
    </font>
    <font>
      <sz val="10"/>
      <color indexed="10"/>
      <name val="Arial Narrow"/>
      <family val="2"/>
    </font>
    <font>
      <b/>
      <u/>
      <sz val="10"/>
      <color indexed="8"/>
      <name val="Arial Narrow"/>
      <family val="2"/>
    </font>
    <font>
      <u/>
      <sz val="10"/>
      <color indexed="8"/>
      <name val="Arial Narrow"/>
      <family val="2"/>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59999389629810485"/>
        <bgColor rgb="FFFFFFFF"/>
      </patternFill>
    </fill>
    <fill>
      <patternFill patternType="solid">
        <fgColor theme="9" tint="0.59999389629810485"/>
        <bgColor theme="0"/>
      </patternFill>
    </fill>
    <fill>
      <patternFill patternType="solid">
        <fgColor theme="9" tint="0.59999389629810485"/>
        <bgColor rgb="FFFFFF00"/>
      </patternFill>
    </fill>
    <fill>
      <patternFill patternType="solid">
        <fgColor theme="9" tint="0.59999389629810485"/>
        <bgColor rgb="FFFF0000"/>
      </patternFill>
    </fill>
    <fill>
      <patternFill patternType="solid">
        <fgColor theme="2"/>
        <bgColor indexed="64"/>
      </patternFill>
    </fill>
  </fills>
  <borders count="5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auto="1"/>
      </right>
      <top style="medium">
        <color indexed="64"/>
      </top>
      <bottom/>
      <diagonal/>
    </border>
  </borders>
  <cellStyleXfs count="251">
    <xf numFmtId="0" fontId="0" fillId="0" borderId="0"/>
    <xf numFmtId="0" fontId="3" fillId="0" borderId="0"/>
    <xf numFmtId="0" fontId="4" fillId="0" borderId="0"/>
    <xf numFmtId="9" fontId="4" fillId="0" borderId="0" applyFont="0" applyFill="0" applyBorder="0" applyAlignment="0" applyProtection="0"/>
    <xf numFmtId="0" fontId="3" fillId="0" borderId="0"/>
    <xf numFmtId="43"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7" fillId="0" borderId="0"/>
  </cellStyleXfs>
  <cellXfs count="710">
    <xf numFmtId="0" fontId="0" fillId="0" borderId="0" xfId="0"/>
    <xf numFmtId="0" fontId="0" fillId="0" borderId="0" xfId="0" applyAlignment="1" applyProtection="1">
      <alignment wrapText="1"/>
      <protection locked="0"/>
    </xf>
    <xf numFmtId="0" fontId="0" fillId="2" borderId="0" xfId="0" applyFill="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49" fontId="0" fillId="0" borderId="0" xfId="0" applyNumberFormat="1" applyAlignment="1" applyProtection="1">
      <alignment wrapText="1"/>
      <protection locked="0"/>
    </xf>
    <xf numFmtId="0" fontId="6" fillId="0" borderId="0" xfId="0" applyFont="1" applyAlignment="1" applyProtection="1">
      <alignment wrapText="1"/>
      <protection locked="0"/>
    </xf>
    <xf numFmtId="0" fontId="0" fillId="0" borderId="0" xfId="0" applyAlignment="1">
      <alignment wrapText="1"/>
    </xf>
    <xf numFmtId="1"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2" fillId="6" borderId="25" xfId="0"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0" fontId="2" fillId="6" borderId="5" xfId="0" applyFont="1" applyFill="1" applyBorder="1" applyAlignment="1">
      <alignment vertical="center" wrapText="1"/>
    </xf>
    <xf numFmtId="0" fontId="2" fillId="4" borderId="23" xfId="0" applyFont="1" applyFill="1" applyBorder="1" applyAlignment="1">
      <alignment horizontal="center" vertical="center" wrapText="1"/>
    </xf>
    <xf numFmtId="49" fontId="2" fillId="4" borderId="24" xfId="0" applyNumberFormat="1" applyFont="1" applyFill="1" applyBorder="1" applyAlignment="1">
      <alignment horizontal="center" vertical="center" wrapText="1"/>
    </xf>
    <xf numFmtId="0" fontId="2" fillId="4" borderId="5" xfId="0" applyFont="1" applyFill="1" applyBorder="1" applyAlignment="1">
      <alignment vertical="center" wrapText="1"/>
    </xf>
    <xf numFmtId="0" fontId="2" fillId="7" borderId="23" xfId="0" applyFont="1" applyFill="1" applyBorder="1" applyAlignment="1">
      <alignment horizontal="center" vertical="center" wrapText="1"/>
    </xf>
    <xf numFmtId="49" fontId="2" fillId="7" borderId="24"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5" fillId="0" borderId="0" xfId="0" applyFont="1" applyAlignment="1">
      <alignment wrapText="1"/>
    </xf>
    <xf numFmtId="1" fontId="1" fillId="2" borderId="8" xfId="0" applyNumberFormat="1" applyFont="1" applyFill="1" applyBorder="1" applyAlignment="1" applyProtection="1">
      <alignment horizontal="center" vertical="center" wrapText="1"/>
      <protection locked="0"/>
    </xf>
    <xf numFmtId="9" fontId="1" fillId="2" borderId="1" xfId="3" applyFont="1" applyFill="1" applyBorder="1" applyAlignment="1" applyProtection="1">
      <alignment horizontal="center" vertical="center" wrapText="1"/>
    </xf>
    <xf numFmtId="9" fontId="1" fillId="2"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wrapText="1"/>
      <protection locked="0"/>
    </xf>
    <xf numFmtId="0" fontId="0" fillId="2" borderId="0" xfId="0" applyFill="1"/>
    <xf numFmtId="0" fontId="21" fillId="11"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0" borderId="0" xfId="0" applyAlignment="1">
      <alignment horizontal="left" vertical="top"/>
    </xf>
    <xf numFmtId="0" fontId="23" fillId="0" borderId="24" xfId="0" applyFont="1" applyBorder="1" applyAlignment="1">
      <alignment horizontal="center" vertical="center" wrapText="1"/>
    </xf>
    <xf numFmtId="0" fontId="23" fillId="0" borderId="0" xfId="0" applyFont="1" applyAlignment="1">
      <alignment horizontal="center" vertical="center" wrapText="1"/>
    </xf>
    <xf numFmtId="0" fontId="25" fillId="0" borderId="24" xfId="0" applyFont="1" applyBorder="1" applyAlignment="1">
      <alignment horizontal="justify" vertical="top" wrapText="1"/>
    </xf>
    <xf numFmtId="0" fontId="26"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0" fontId="24" fillId="0" borderId="0" xfId="0" applyFont="1" applyAlignment="1">
      <alignment horizontal="left" vertical="center" wrapText="1"/>
    </xf>
    <xf numFmtId="0" fontId="24" fillId="0" borderId="1" xfId="0" applyFont="1" applyBorder="1" applyAlignment="1">
      <alignment horizontal="center" vertical="center" wrapText="1"/>
    </xf>
    <xf numFmtId="0" fontId="27" fillId="0" borderId="24" xfId="0" applyFont="1" applyBorder="1" applyAlignment="1">
      <alignment horizontal="justify" vertical="top" wrapText="1"/>
    </xf>
    <xf numFmtId="0" fontId="28" fillId="12" borderId="0" xfId="0" applyFont="1" applyFill="1" applyAlignment="1">
      <alignment horizontal="left" vertical="center" wrapText="1"/>
    </xf>
    <xf numFmtId="0" fontId="28" fillId="0" borderId="0" xfId="0" applyFont="1" applyAlignment="1">
      <alignment horizontal="left" vertical="center" wrapText="1"/>
    </xf>
    <xf numFmtId="0" fontId="0" fillId="0" borderId="0" xfId="0" applyAlignment="1">
      <alignment horizontal="center"/>
    </xf>
    <xf numFmtId="0" fontId="24" fillId="0" borderId="0" xfId="0" applyFont="1" applyAlignment="1">
      <alignment horizontal="center" vertical="center" wrapText="1"/>
    </xf>
    <xf numFmtId="0" fontId="24" fillId="12" borderId="0" xfId="0" applyFont="1" applyFill="1" applyAlignment="1">
      <alignment horizontal="center" vertical="center" wrapText="1"/>
    </xf>
    <xf numFmtId="0" fontId="29" fillId="0" borderId="36"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6" xfId="0" applyFont="1" applyBorder="1" applyAlignment="1">
      <alignment horizontal="left" vertical="top" wrapText="1"/>
    </xf>
    <xf numFmtId="0" fontId="10" fillId="0" borderId="36" xfId="0" applyFont="1" applyBorder="1" applyAlignment="1">
      <alignment horizontal="left" vertical="center" wrapText="1"/>
    </xf>
    <xf numFmtId="164" fontId="30" fillId="0" borderId="36" xfId="0" applyNumberFormat="1" applyFont="1" applyBorder="1" applyAlignment="1">
      <alignment horizontal="right" vertical="center" wrapText="1" indent="1"/>
    </xf>
    <xf numFmtId="0" fontId="31" fillId="0" borderId="36" xfId="0" applyFont="1" applyBorder="1" applyAlignment="1">
      <alignment horizontal="left" vertical="top" wrapText="1"/>
    </xf>
    <xf numFmtId="0" fontId="16" fillId="2" borderId="0" xfId="0" applyFont="1" applyFill="1"/>
    <xf numFmtId="0" fontId="22" fillId="0" borderId="5" xfId="0" applyFont="1" applyBorder="1" applyAlignment="1">
      <alignment horizontal="center" vertical="center" wrapText="1"/>
    </xf>
    <xf numFmtId="0" fontId="35" fillId="0" borderId="1" xfId="0" applyFont="1" applyBorder="1" applyAlignment="1">
      <alignment vertical="center" wrapText="1"/>
    </xf>
    <xf numFmtId="0" fontId="0" fillId="2" borderId="0" xfId="0" applyFill="1" applyAlignment="1">
      <alignment horizontal="center"/>
    </xf>
    <xf numFmtId="0" fontId="22" fillId="2" borderId="1" xfId="0" applyFont="1" applyFill="1" applyBorder="1" applyAlignment="1">
      <alignment vertical="center" wrapText="1"/>
    </xf>
    <xf numFmtId="1" fontId="1" fillId="2" borderId="1" xfId="0" applyNumberFormat="1" applyFont="1" applyFill="1" applyBorder="1" applyAlignment="1" applyProtection="1">
      <alignment wrapText="1"/>
      <protection locked="0"/>
    </xf>
    <xf numFmtId="0" fontId="0" fillId="2" borderId="0" xfId="0" applyFill="1" applyAlignment="1" applyProtection="1">
      <alignment wrapText="1"/>
      <protection locked="0"/>
    </xf>
    <xf numFmtId="0" fontId="1" fillId="0" borderId="1" xfId="0" applyFont="1" applyBorder="1" applyAlignment="1" applyProtection="1">
      <alignment horizontal="center" vertical="center" wrapText="1"/>
      <protection locked="0"/>
    </xf>
    <xf numFmtId="165" fontId="1" fillId="0" borderId="1" xfId="0" applyNumberFormat="1" applyFont="1" applyBorder="1" applyAlignment="1" applyProtection="1">
      <alignment horizontal="center" vertical="center" wrapText="1"/>
      <protection locked="0"/>
    </xf>
    <xf numFmtId="1" fontId="1" fillId="0" borderId="8" xfId="0" applyNumberFormat="1" applyFont="1" applyBorder="1" applyAlignment="1" applyProtection="1">
      <alignment horizontal="center" vertical="center" wrapText="1"/>
      <protection locked="0"/>
    </xf>
    <xf numFmtId="9" fontId="1" fillId="0" borderId="1" xfId="3" applyFont="1" applyFill="1" applyBorder="1" applyAlignment="1" applyProtection="1">
      <alignment horizontal="center" vertical="center" wrapText="1"/>
    </xf>
    <xf numFmtId="1" fontId="1" fillId="0" borderId="1" xfId="0" applyNumberFormat="1" applyFont="1" applyBorder="1" applyAlignment="1" applyProtection="1">
      <alignment horizontal="center" vertical="center" wrapText="1"/>
      <protection locked="0"/>
    </xf>
    <xf numFmtId="1" fontId="5" fillId="0" borderId="8"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wrapText="1"/>
      <protection locked="0"/>
    </xf>
    <xf numFmtId="9" fontId="1" fillId="0" borderId="1" xfId="0" applyNumberFormat="1"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 fillId="0" borderId="1" xfId="3"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vertical="center" wrapText="1"/>
    </xf>
    <xf numFmtId="0" fontId="1" fillId="0" borderId="1" xfId="0" applyFont="1" applyBorder="1" applyAlignment="1" applyProtection="1">
      <alignment wrapText="1"/>
      <protection locked="0"/>
    </xf>
    <xf numFmtId="49" fontId="5" fillId="0" borderId="1" xfId="0" applyNumberFormat="1" applyFont="1" applyBorder="1" applyAlignment="1">
      <alignment vertical="center" wrapText="1"/>
    </xf>
    <xf numFmtId="165" fontId="1" fillId="2" borderId="1" xfId="0" applyNumberFormat="1" applyFont="1" applyFill="1" applyBorder="1" applyAlignment="1" applyProtection="1">
      <alignment horizontal="center" vertical="center" wrapText="1"/>
      <protection locked="0"/>
    </xf>
    <xf numFmtId="1" fontId="5" fillId="0" borderId="1" xfId="0" applyNumberFormat="1" applyFont="1" applyBorder="1" applyAlignment="1">
      <alignment horizontal="center" vertical="center" wrapText="1"/>
    </xf>
    <xf numFmtId="49" fontId="1" fillId="0" borderId="1" xfId="0" applyNumberFormat="1" applyFont="1" applyBorder="1" applyAlignment="1" applyProtection="1">
      <alignment wrapText="1"/>
      <protection locked="0"/>
    </xf>
    <xf numFmtId="0" fontId="5" fillId="0" borderId="1" xfId="0" applyFont="1" applyBorder="1" applyAlignment="1" applyProtection="1">
      <alignment vertical="center" wrapText="1"/>
      <protection locked="0"/>
    </xf>
    <xf numFmtId="167" fontId="1" fillId="2" borderId="1" xfId="0" applyNumberFormat="1" applyFont="1" applyFill="1" applyBorder="1" applyAlignment="1">
      <alignment horizontal="center" vertical="center" wrapText="1"/>
    </xf>
    <xf numFmtId="167" fontId="1" fillId="0" borderId="1" xfId="3"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1" xfId="0" applyFont="1" applyBorder="1" applyAlignment="1" applyProtection="1">
      <alignment horizontal="left" vertical="center" wrapText="1"/>
      <protection locked="0"/>
    </xf>
    <xf numFmtId="0" fontId="1" fillId="2" borderId="1" xfId="0" applyFont="1" applyFill="1" applyBorder="1" applyAlignment="1">
      <alignment horizontal="left" vertical="top" wrapText="1"/>
    </xf>
    <xf numFmtId="0" fontId="1" fillId="2" borderId="1" xfId="4" applyFont="1" applyFill="1" applyBorder="1" applyAlignment="1">
      <alignment horizontal="justify" vertical="center" wrapText="1"/>
    </xf>
    <xf numFmtId="0" fontId="1" fillId="2" borderId="1" xfId="4" applyFont="1" applyFill="1" applyBorder="1" applyAlignment="1">
      <alignment horizontal="left" vertical="center" wrapText="1"/>
    </xf>
    <xf numFmtId="0" fontId="1" fillId="2" borderId="1" xfId="0" applyFont="1" applyFill="1" applyBorder="1" applyAlignment="1">
      <alignment horizontal="justify" vertical="center" wrapText="1" readingOrder="1"/>
    </xf>
    <xf numFmtId="0" fontId="5" fillId="2" borderId="1" xfId="0" applyFont="1" applyFill="1" applyBorder="1" applyAlignment="1">
      <alignment horizontal="center" vertical="center" wrapText="1"/>
    </xf>
    <xf numFmtId="0" fontId="1" fillId="0" borderId="29" xfId="0" applyFont="1" applyBorder="1" applyAlignment="1" applyProtection="1">
      <alignment horizontal="left" wrapText="1"/>
      <protection locked="0"/>
    </xf>
    <xf numFmtId="0" fontId="1" fillId="2" borderId="1" xfId="0" applyFont="1" applyFill="1" applyBorder="1" applyAlignment="1">
      <alignment horizontal="justify" vertical="center" wrapText="1"/>
    </xf>
    <xf numFmtId="0" fontId="0" fillId="2" borderId="1" xfId="0" applyFill="1" applyBorder="1" applyAlignment="1">
      <alignment horizontal="center" vertical="center" wrapText="1"/>
    </xf>
    <xf numFmtId="0" fontId="1" fillId="2" borderId="1" xfId="4" applyFont="1" applyFill="1" applyBorder="1" applyAlignment="1">
      <alignment horizontal="center" vertical="center" wrapText="1"/>
    </xf>
    <xf numFmtId="0" fontId="0" fillId="0" borderId="0" xfId="0" applyAlignment="1" applyProtection="1">
      <alignment vertical="center" wrapText="1"/>
      <protection locked="0"/>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9" fontId="2" fillId="18" borderId="1" xfId="0" applyNumberFormat="1" applyFont="1" applyFill="1" applyBorder="1" applyAlignment="1">
      <alignment horizontal="center" vertical="center" wrapText="1"/>
    </xf>
    <xf numFmtId="9" fontId="1" fillId="0" borderId="1" xfId="0" applyNumberFormat="1" applyFont="1" applyBorder="1" applyAlignment="1" applyProtection="1">
      <alignment horizontal="center" vertical="center" wrapText="1"/>
      <protection locked="0"/>
    </xf>
    <xf numFmtId="0" fontId="1" fillId="0" borderId="7" xfId="0" applyFont="1" applyBorder="1" applyAlignment="1">
      <alignment vertical="center" wrapText="1"/>
    </xf>
    <xf numFmtId="0" fontId="49" fillId="2" borderId="1" xfId="0" applyFont="1" applyFill="1" applyBorder="1" applyAlignment="1" applyProtection="1">
      <alignment horizontal="center" vertical="center" wrapText="1"/>
      <protection locked="0"/>
    </xf>
    <xf numFmtId="49" fontId="49"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vertical="center" wrapText="1"/>
      <protection locked="0"/>
    </xf>
    <xf numFmtId="0" fontId="1" fillId="13" borderId="1" xfId="0" applyFont="1" applyFill="1" applyBorder="1" applyAlignment="1">
      <alignment vertical="center" wrapText="1"/>
    </xf>
    <xf numFmtId="0" fontId="1" fillId="2" borderId="29" xfId="0"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38" fillId="0" borderId="0" xfId="0" applyFont="1" applyAlignment="1">
      <alignment vertical="center"/>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wrapText="1"/>
      <protection locked="0"/>
    </xf>
    <xf numFmtId="0" fontId="5"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xf>
    <xf numFmtId="9" fontId="1" fillId="6" borderId="1" xfId="3"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1" xfId="0" applyFont="1" applyFill="1" applyBorder="1" applyAlignment="1">
      <alignment horizontal="center" vertical="top" wrapText="1"/>
    </xf>
    <xf numFmtId="0" fontId="0" fillId="13" borderId="0" xfId="0" applyFill="1" applyAlignment="1">
      <alignment horizontal="justify" vertical="center"/>
    </xf>
    <xf numFmtId="9" fontId="1" fillId="6" borderId="1" xfId="3" applyFont="1" applyFill="1" applyBorder="1" applyAlignment="1" applyProtection="1">
      <alignment horizontal="center" vertical="center" wrapText="1"/>
    </xf>
    <xf numFmtId="0" fontId="5" fillId="2" borderId="5" xfId="0" applyFont="1" applyFill="1" applyBorder="1" applyAlignment="1">
      <alignment horizontal="center" wrapText="1"/>
    </xf>
    <xf numFmtId="0" fontId="3" fillId="6" borderId="1" xfId="0" applyFont="1" applyFill="1" applyBorder="1" applyAlignment="1">
      <alignment horizontal="center" vertical="center" wrapText="1"/>
    </xf>
    <xf numFmtId="9" fontId="1" fillId="6" borderId="1" xfId="0" applyNumberFormat="1" applyFont="1" applyFill="1" applyBorder="1" applyAlignment="1">
      <alignment horizontal="center" vertical="center" wrapText="1"/>
    </xf>
    <xf numFmtId="3" fontId="3" fillId="6" borderId="1" xfId="2"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1" fillId="2" borderId="1" xfId="2" applyFont="1" applyFill="1" applyBorder="1" applyAlignment="1">
      <alignment vertical="center" wrapText="1"/>
    </xf>
    <xf numFmtId="1"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0" fontId="5" fillId="2" borderId="1" xfId="0" applyFont="1" applyFill="1" applyBorder="1" applyAlignment="1">
      <alignment wrapText="1"/>
    </xf>
    <xf numFmtId="0" fontId="1" fillId="0" borderId="1" xfId="0" applyFont="1" applyBorder="1" applyAlignment="1">
      <alignment horizontal="left" vertical="center" wrapText="1"/>
    </xf>
    <xf numFmtId="0" fontId="5" fillId="2" borderId="1" xfId="0" applyFont="1" applyFill="1" applyBorder="1" applyAlignment="1">
      <alignment horizontal="justify" vertical="center" wrapText="1"/>
    </xf>
    <xf numFmtId="1" fontId="2" fillId="16" borderId="1" xfId="0" applyNumberFormat="1" applyFont="1" applyFill="1" applyBorder="1" applyAlignment="1" applyProtection="1">
      <alignment horizontal="center" vertical="center" wrapText="1"/>
      <protection locked="0"/>
    </xf>
    <xf numFmtId="9" fontId="2" fillId="16" borderId="1" xfId="0" applyNumberFormat="1" applyFont="1" applyFill="1" applyBorder="1" applyAlignment="1">
      <alignment horizontal="center" vertical="center" wrapText="1"/>
    </xf>
    <xf numFmtId="0" fontId="1" fillId="16" borderId="1" xfId="0" applyFont="1" applyFill="1" applyBorder="1" applyAlignment="1" applyProtection="1">
      <alignment horizontal="center" vertical="center" wrapText="1"/>
      <protection locked="0"/>
    </xf>
    <xf numFmtId="9" fontId="2" fillId="16" borderId="10" xfId="3" applyFont="1" applyFill="1" applyBorder="1" applyAlignment="1" applyProtection="1">
      <alignment horizontal="center" vertical="center" wrapText="1"/>
    </xf>
    <xf numFmtId="1" fontId="2" fillId="17" borderId="1" xfId="0" applyNumberFormat="1" applyFont="1" applyFill="1" applyBorder="1" applyAlignment="1" applyProtection="1">
      <alignment horizontal="center" vertical="center" wrapText="1"/>
      <protection locked="0"/>
    </xf>
    <xf numFmtId="9" fontId="2" fillId="17" borderId="1" xfId="0" applyNumberFormat="1" applyFont="1" applyFill="1" applyBorder="1" applyAlignment="1">
      <alignment horizontal="center" vertical="center" wrapText="1"/>
    </xf>
    <xf numFmtId="0" fontId="1" fillId="17" borderId="1" xfId="0" applyFont="1" applyFill="1" applyBorder="1" applyAlignment="1" applyProtection="1">
      <alignment horizontal="center" vertical="center" wrapText="1"/>
      <protection locked="0"/>
    </xf>
    <xf numFmtId="9" fontId="2" fillId="17" borderId="10" xfId="3" applyFont="1" applyFill="1" applyBorder="1" applyAlignment="1" applyProtection="1">
      <alignment horizontal="center" vertical="center" wrapText="1"/>
    </xf>
    <xf numFmtId="1" fontId="2" fillId="19" borderId="1" xfId="0" applyNumberFormat="1" applyFont="1" applyFill="1" applyBorder="1" applyAlignment="1" applyProtection="1">
      <alignment horizontal="center" vertical="center" wrapText="1"/>
      <protection locked="0"/>
    </xf>
    <xf numFmtId="9" fontId="2" fillId="19" borderId="1" xfId="0" applyNumberFormat="1" applyFont="1" applyFill="1" applyBorder="1" applyAlignment="1">
      <alignment horizontal="center" vertical="center" wrapText="1"/>
    </xf>
    <xf numFmtId="0" fontId="1" fillId="19" borderId="1" xfId="0" applyFont="1" applyFill="1" applyBorder="1" applyAlignment="1" applyProtection="1">
      <alignment horizontal="center" vertical="center" wrapText="1"/>
      <protection locked="0"/>
    </xf>
    <xf numFmtId="9" fontId="2" fillId="19" borderId="10" xfId="3" applyFont="1" applyFill="1" applyBorder="1" applyAlignment="1" applyProtection="1">
      <alignment horizontal="center" vertical="center" wrapText="1"/>
    </xf>
    <xf numFmtId="9" fontId="1" fillId="19" borderId="1" xfId="3"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8" xfId="0" applyFont="1" applyBorder="1" applyAlignment="1">
      <alignment horizontal="center" vertical="center" wrapText="1"/>
    </xf>
    <xf numFmtId="9" fontId="2" fillId="0" borderId="10" xfId="3"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49" fontId="1" fillId="0" borderId="29" xfId="0" applyNumberFormat="1" applyFont="1" applyBorder="1" applyAlignment="1" applyProtection="1">
      <alignment vertical="center" wrapText="1"/>
      <protection locked="0"/>
    </xf>
    <xf numFmtId="0" fontId="1" fillId="8" borderId="8" xfId="0" applyFont="1" applyFill="1" applyBorder="1" applyAlignment="1">
      <alignment horizontal="center" vertical="center" wrapText="1"/>
    </xf>
    <xf numFmtId="0" fontId="1" fillId="8" borderId="8" xfId="1" applyFont="1" applyFill="1" applyBorder="1" applyAlignment="1">
      <alignment horizontal="center" vertical="center" wrapText="1"/>
    </xf>
    <xf numFmtId="0" fontId="1" fillId="8" borderId="9" xfId="1" applyFont="1" applyFill="1" applyBorder="1" applyAlignment="1">
      <alignment vertical="center" wrapText="1"/>
    </xf>
    <xf numFmtId="0" fontId="0" fillId="8" borderId="1" xfId="0" applyFill="1" applyBorder="1" applyAlignment="1" applyProtection="1">
      <alignment vertical="center" wrapText="1"/>
      <protection locked="0"/>
    </xf>
    <xf numFmtId="0" fontId="6" fillId="8" borderId="8" xfId="0" applyFont="1" applyFill="1" applyBorder="1" applyAlignment="1" applyProtection="1">
      <alignment vertical="center" wrapText="1"/>
      <protection locked="0"/>
    </xf>
    <xf numFmtId="0" fontId="6" fillId="8" borderId="8" xfId="0" applyFont="1" applyFill="1" applyBorder="1" applyAlignment="1" applyProtection="1">
      <alignment horizontal="center" vertical="center" wrapText="1"/>
      <protection locked="0"/>
    </xf>
    <xf numFmtId="0" fontId="1" fillId="2" borderId="29" xfId="0" applyFont="1" applyFill="1" applyBorder="1" applyAlignment="1">
      <alignment horizontal="center" vertical="center" wrapText="1"/>
    </xf>
    <xf numFmtId="0" fontId="1" fillId="2" borderId="1" xfId="0" applyFont="1" applyFill="1" applyBorder="1" applyAlignment="1">
      <alignment horizontal="left" vertical="center" wrapText="1"/>
    </xf>
    <xf numFmtId="1" fontId="1" fillId="2" borderId="1" xfId="0" applyNumberFormat="1" applyFon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9"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49" fontId="0" fillId="2" borderId="1" xfId="0" applyNumberFormat="1" applyFill="1" applyBorder="1" applyAlignment="1" applyProtection="1">
      <alignment wrapText="1"/>
      <protection locked="0"/>
    </xf>
    <xf numFmtId="0" fontId="6" fillId="2"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9" fontId="2" fillId="0" borderId="1" xfId="0" applyNumberFormat="1" applyFont="1" applyBorder="1" applyAlignment="1">
      <alignment horizontal="center" vertical="center" wrapText="1"/>
    </xf>
    <xf numFmtId="0" fontId="3" fillId="2" borderId="30" xfId="0" applyFont="1" applyFill="1" applyBorder="1" applyAlignment="1">
      <alignment horizontal="center" vertical="center" wrapText="1"/>
    </xf>
    <xf numFmtId="0" fontId="3" fillId="0" borderId="1" xfId="0" applyFont="1" applyBorder="1" applyAlignment="1">
      <alignment horizontal="center" vertical="center" wrapText="1"/>
    </xf>
    <xf numFmtId="1" fontId="1" fillId="16" borderId="1" xfId="0" applyNumberFormat="1" applyFont="1" applyFill="1" applyBorder="1" applyAlignment="1" applyProtection="1">
      <alignment horizontal="center" vertical="center" wrapText="1"/>
      <protection locked="0"/>
    </xf>
    <xf numFmtId="0" fontId="5" fillId="16" borderId="0" xfId="0" applyFont="1" applyFill="1" applyAlignment="1" applyProtection="1">
      <alignment wrapText="1"/>
      <protection locked="0"/>
    </xf>
    <xf numFmtId="1" fontId="5" fillId="21" borderId="1" xfId="0" applyNumberFormat="1" applyFont="1" applyFill="1" applyBorder="1" applyAlignment="1" applyProtection="1">
      <alignment horizontal="center" vertical="center" wrapText="1"/>
      <protection locked="0"/>
    </xf>
    <xf numFmtId="9" fontId="12" fillId="21" borderId="1" xfId="0" applyNumberFormat="1" applyFont="1" applyFill="1" applyBorder="1" applyAlignment="1">
      <alignment horizontal="center" vertical="center" wrapText="1"/>
    </xf>
    <xf numFmtId="0" fontId="5" fillId="21" borderId="1" xfId="0" applyFont="1" applyFill="1" applyBorder="1" applyAlignment="1" applyProtection="1">
      <alignment horizontal="center" vertical="center" wrapText="1"/>
      <protection locked="0"/>
    </xf>
    <xf numFmtId="9" fontId="2" fillId="21" borderId="10" xfId="3" applyFont="1" applyFill="1" applyBorder="1" applyAlignment="1" applyProtection="1">
      <alignment horizontal="center" vertical="center" wrapText="1"/>
    </xf>
    <xf numFmtId="1" fontId="1" fillId="21" borderId="1" xfId="0" applyNumberFormat="1" applyFont="1" applyFill="1" applyBorder="1" applyAlignment="1" applyProtection="1">
      <alignment horizontal="center" vertical="center" wrapText="1"/>
      <protection locked="0"/>
    </xf>
    <xf numFmtId="9" fontId="2" fillId="21" borderId="1" xfId="0" applyNumberFormat="1" applyFont="1" applyFill="1" applyBorder="1" applyAlignment="1">
      <alignment horizontal="center" vertical="center" wrapText="1"/>
    </xf>
    <xf numFmtId="0" fontId="1" fillId="21" borderId="1" xfId="0" applyFont="1" applyFill="1" applyBorder="1" applyAlignment="1" applyProtection="1">
      <alignment horizontal="center" vertical="center" wrapText="1"/>
      <protection locked="0"/>
    </xf>
    <xf numFmtId="1" fontId="1" fillId="5" borderId="1" xfId="0" applyNumberFormat="1" applyFont="1" applyFill="1" applyBorder="1" applyAlignment="1" applyProtection="1">
      <alignment horizontal="center" vertical="center" wrapText="1"/>
      <protection locked="0"/>
    </xf>
    <xf numFmtId="9" fontId="2" fillId="5" borderId="1" xfId="0" applyNumberFormat="1" applyFont="1" applyFill="1" applyBorder="1" applyAlignment="1">
      <alignment horizontal="center" vertical="center" wrapText="1"/>
    </xf>
    <xf numFmtId="0" fontId="1" fillId="5" borderId="1" xfId="0" applyFont="1" applyFill="1" applyBorder="1" applyAlignment="1" applyProtection="1">
      <alignment horizontal="center" vertical="center" wrapText="1"/>
      <protection locked="0"/>
    </xf>
    <xf numFmtId="9" fontId="2" fillId="5" borderId="10" xfId="3" applyFont="1" applyFill="1" applyBorder="1" applyAlignment="1" applyProtection="1">
      <alignment horizontal="center" vertical="center" wrapText="1"/>
    </xf>
    <xf numFmtId="1" fontId="1" fillId="17" borderId="1" xfId="0" applyNumberFormat="1" applyFont="1" applyFill="1" applyBorder="1" applyAlignment="1" applyProtection="1">
      <alignment horizontal="center" vertical="center" wrapText="1"/>
      <protection locked="0"/>
    </xf>
    <xf numFmtId="1" fontId="1" fillId="20" borderId="1" xfId="0" applyNumberFormat="1" applyFont="1" applyFill="1" applyBorder="1" applyAlignment="1" applyProtection="1">
      <alignment horizontal="center" vertical="center" wrapText="1"/>
      <protection locked="0"/>
    </xf>
    <xf numFmtId="9" fontId="2" fillId="20" borderId="1" xfId="0" applyNumberFormat="1" applyFont="1" applyFill="1" applyBorder="1" applyAlignment="1">
      <alignment horizontal="center" vertical="center" wrapText="1"/>
    </xf>
    <xf numFmtId="0" fontId="1" fillId="20" borderId="1" xfId="0" applyFont="1" applyFill="1" applyBorder="1" applyAlignment="1" applyProtection="1">
      <alignment horizontal="center" vertical="center" wrapText="1"/>
      <protection locked="0"/>
    </xf>
    <xf numFmtId="9" fontId="2" fillId="20" borderId="10" xfId="3" applyFont="1" applyFill="1" applyBorder="1" applyAlignment="1" applyProtection="1">
      <alignment horizontal="center" vertical="center" wrapText="1"/>
    </xf>
    <xf numFmtId="9" fontId="1" fillId="20" borderId="1" xfId="0" applyNumberFormat="1" applyFont="1" applyFill="1" applyBorder="1" applyAlignment="1">
      <alignment horizontal="center" vertical="center" wrapText="1"/>
    </xf>
    <xf numFmtId="0" fontId="1" fillId="14" borderId="1" xfId="0" applyFont="1" applyFill="1" applyBorder="1" applyAlignment="1">
      <alignment horizontal="center" vertical="center" wrapText="1"/>
    </xf>
    <xf numFmtId="9" fontId="1" fillId="14" borderId="1" xfId="3" applyFont="1" applyFill="1" applyBorder="1" applyAlignment="1">
      <alignment horizontal="center" vertical="center" wrapText="1"/>
    </xf>
    <xf numFmtId="0" fontId="1" fillId="14" borderId="1" xfId="0" applyFont="1" applyFill="1" applyBorder="1" applyAlignment="1">
      <alignment horizontal="center" vertical="top" wrapText="1"/>
    </xf>
    <xf numFmtId="9" fontId="2" fillId="14" borderId="10" xfId="3" applyFont="1" applyFill="1" applyBorder="1" applyAlignment="1" applyProtection="1">
      <alignment horizontal="center" vertical="center" wrapText="1"/>
    </xf>
    <xf numFmtId="9" fontId="1" fillId="2" borderId="1" xfId="3" applyFont="1" applyFill="1" applyBorder="1" applyAlignment="1">
      <alignment horizontal="center" vertical="center" wrapText="1"/>
    </xf>
    <xf numFmtId="0" fontId="5" fillId="14" borderId="1" xfId="0" applyFont="1" applyFill="1" applyBorder="1" applyAlignment="1" applyProtection="1">
      <alignment horizontal="center" vertical="center" wrapText="1"/>
      <protection locked="0"/>
    </xf>
    <xf numFmtId="1" fontId="1" fillId="14" borderId="1" xfId="0" applyNumberFormat="1" applyFont="1" applyFill="1" applyBorder="1" applyAlignment="1">
      <alignment horizontal="center" vertical="center" wrapText="1"/>
    </xf>
    <xf numFmtId="9" fontId="1" fillId="14" borderId="1" xfId="0" applyNumberFormat="1" applyFont="1" applyFill="1" applyBorder="1" applyAlignment="1">
      <alignment horizontal="center" vertical="center" wrapText="1"/>
    </xf>
    <xf numFmtId="0" fontId="1" fillId="14" borderId="1" xfId="0" applyFont="1" applyFill="1" applyBorder="1" applyAlignment="1">
      <alignment vertical="center" wrapText="1"/>
    </xf>
    <xf numFmtId="0" fontId="3" fillId="14" borderId="1" xfId="0" applyFont="1" applyFill="1" applyBorder="1" applyAlignment="1">
      <alignment horizontal="center" vertical="center" wrapText="1"/>
    </xf>
    <xf numFmtId="9" fontId="1" fillId="14" borderId="1" xfId="3" applyFont="1" applyFill="1" applyBorder="1" applyAlignment="1" applyProtection="1">
      <alignment horizontal="center" vertical="center" wrapText="1"/>
    </xf>
    <xf numFmtId="0" fontId="1" fillId="14" borderId="1" xfId="0" applyFont="1" applyFill="1" applyBorder="1" applyAlignment="1" applyProtection="1">
      <alignment horizontal="center" vertical="center" wrapText="1"/>
      <protection locked="0"/>
    </xf>
    <xf numFmtId="0" fontId="1" fillId="0" borderId="1" xfId="0" applyFont="1" applyBorder="1" applyAlignment="1">
      <alignment horizontal="justify" vertical="center" wrapText="1"/>
    </xf>
    <xf numFmtId="0" fontId="0" fillId="0" borderId="13" xfId="0"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 xfId="0" applyFont="1" applyBorder="1" applyAlignment="1">
      <alignment horizontal="center" vertical="center" wrapText="1"/>
    </xf>
    <xf numFmtId="0" fontId="51" fillId="2" borderId="1" xfId="0" applyFont="1" applyFill="1" applyBorder="1" applyAlignment="1" applyProtection="1">
      <alignment horizontal="center" vertical="center" wrapText="1"/>
      <protection locked="0"/>
    </xf>
    <xf numFmtId="49" fontId="51" fillId="2" borderId="1" xfId="0" applyNumberFormat="1" applyFont="1" applyFill="1" applyBorder="1" applyAlignment="1" applyProtection="1">
      <alignment horizontal="center" vertical="center" wrapText="1"/>
      <protection locked="0"/>
    </xf>
    <xf numFmtId="0" fontId="11" fillId="18" borderId="1" xfId="0" applyFont="1" applyFill="1" applyBorder="1" applyAlignment="1">
      <alignment horizontal="center" vertical="center" wrapText="1"/>
    </xf>
    <xf numFmtId="0" fontId="11" fillId="22" borderId="8" xfId="0" applyFont="1" applyFill="1" applyBorder="1" applyAlignment="1">
      <alignment horizontal="center" vertical="center" wrapText="1"/>
    </xf>
    <xf numFmtId="0" fontId="48" fillId="23" borderId="1" xfId="0" applyFont="1" applyFill="1" applyBorder="1" applyAlignment="1">
      <alignment horizontal="center" vertical="center" wrapText="1"/>
    </xf>
    <xf numFmtId="0" fontId="22" fillId="24" borderId="35" xfId="0" applyFont="1" applyFill="1" applyBorder="1" applyAlignment="1">
      <alignment horizontal="left" vertical="center" wrapText="1"/>
    </xf>
    <xf numFmtId="0" fontId="53" fillId="18" borderId="5" xfId="0" applyFont="1" applyFill="1" applyBorder="1" applyAlignment="1" applyProtection="1">
      <alignment horizontal="center" vertical="center" wrapText="1"/>
      <protection locked="0"/>
    </xf>
    <xf numFmtId="0" fontId="22" fillId="25" borderId="35" xfId="0" applyFont="1" applyFill="1" applyBorder="1" applyAlignment="1">
      <alignment horizontal="left" vertical="center" wrapText="1"/>
    </xf>
    <xf numFmtId="0" fontId="22" fillId="18" borderId="35" xfId="0" applyFont="1" applyFill="1" applyBorder="1" applyAlignment="1">
      <alignment horizontal="left" vertical="center" wrapText="1"/>
    </xf>
    <xf numFmtId="0" fontId="48" fillId="18" borderId="1" xfId="0" applyFont="1" applyFill="1" applyBorder="1" applyAlignment="1">
      <alignment horizontal="center" vertical="center" wrapText="1"/>
    </xf>
    <xf numFmtId="0" fontId="22" fillId="24" borderId="35" xfId="0" applyFont="1" applyFill="1" applyBorder="1" applyAlignment="1">
      <alignment horizontal="center" vertical="center" wrapText="1"/>
    </xf>
    <xf numFmtId="0" fontId="48" fillId="18" borderId="8" xfId="0" applyFont="1" applyFill="1" applyBorder="1" applyAlignment="1" applyProtection="1">
      <alignment horizontal="center" vertical="center" wrapText="1"/>
      <protection locked="0"/>
    </xf>
    <xf numFmtId="0" fontId="54" fillId="18" borderId="5" xfId="0" applyFont="1" applyFill="1" applyBorder="1" applyAlignment="1" applyProtection="1">
      <alignment vertical="center" wrapText="1"/>
      <protection locked="0"/>
    </xf>
    <xf numFmtId="0" fontId="11" fillId="18" borderId="1" xfId="0" applyFont="1" applyFill="1" applyBorder="1" applyAlignment="1">
      <alignment horizontal="center" wrapText="1"/>
    </xf>
    <xf numFmtId="0" fontId="11" fillId="8" borderId="9" xfId="0" applyFont="1" applyFill="1" applyBorder="1" applyAlignment="1">
      <alignment horizontal="center" vertical="center" wrapText="1"/>
    </xf>
    <xf numFmtId="0" fontId="22" fillId="26" borderId="8" xfId="0" applyFont="1" applyFill="1" applyBorder="1" applyAlignment="1">
      <alignment horizontal="left" vertical="center" wrapText="1"/>
    </xf>
    <xf numFmtId="0" fontId="23" fillId="18" borderId="1" xfId="0" applyFont="1" applyFill="1" applyBorder="1" applyAlignment="1">
      <alignment horizontal="center" vertical="center" wrapText="1"/>
    </xf>
    <xf numFmtId="0" fontId="48" fillId="26" borderId="44" xfId="0" applyFont="1" applyFill="1" applyBorder="1" applyAlignment="1">
      <alignment horizontal="left" vertical="center" wrapText="1"/>
    </xf>
    <xf numFmtId="0" fontId="22" fillId="26" borderId="45" xfId="0" applyFont="1" applyFill="1" applyBorder="1" applyAlignment="1">
      <alignment horizontal="left" vertical="center" wrapText="1"/>
    </xf>
    <xf numFmtId="0" fontId="22" fillId="26" borderId="35" xfId="0" applyFont="1" applyFill="1" applyBorder="1" applyAlignment="1">
      <alignment horizontal="left" vertical="center" wrapText="1"/>
    </xf>
    <xf numFmtId="0" fontId="48" fillId="24" borderId="35" xfId="0" applyFont="1" applyFill="1" applyBorder="1" applyAlignment="1">
      <alignment vertical="center" wrapText="1"/>
    </xf>
    <xf numFmtId="0" fontId="55" fillId="16" borderId="0" xfId="0" applyFont="1" applyFill="1" applyAlignment="1">
      <alignment horizontal="center" vertical="center" wrapText="1"/>
    </xf>
    <xf numFmtId="0" fontId="56" fillId="16" borderId="5" xfId="0" applyFont="1" applyFill="1" applyBorder="1" applyAlignment="1">
      <alignment horizontal="justify" vertical="center" wrapText="1"/>
    </xf>
    <xf numFmtId="0" fontId="56" fillId="16" borderId="5" xfId="0" applyFont="1" applyFill="1" applyBorder="1" applyAlignment="1">
      <alignment horizontal="center" vertical="center" wrapText="1"/>
    </xf>
    <xf numFmtId="0" fontId="16" fillId="16" borderId="1" xfId="0" applyFont="1" applyFill="1" applyBorder="1" applyAlignment="1" applyProtection="1">
      <alignment horizontal="center" vertical="center" wrapText="1"/>
      <protection locked="0"/>
    </xf>
    <xf numFmtId="1" fontId="16" fillId="16" borderId="1" xfId="0" applyNumberFormat="1" applyFont="1" applyFill="1" applyBorder="1" applyAlignment="1" applyProtection="1">
      <alignment horizontal="center" vertical="center" wrapText="1"/>
      <protection locked="0"/>
    </xf>
    <xf numFmtId="9" fontId="16" fillId="16" borderId="1" xfId="0" applyNumberFormat="1" applyFont="1" applyFill="1" applyBorder="1" applyAlignment="1">
      <alignment horizontal="center" vertical="center" wrapText="1"/>
    </xf>
    <xf numFmtId="0" fontId="55" fillId="16" borderId="1" xfId="0" applyFont="1" applyFill="1" applyBorder="1" applyAlignment="1" applyProtection="1">
      <alignment horizontal="justify" vertical="center" wrapText="1"/>
      <protection locked="0"/>
    </xf>
    <xf numFmtId="9" fontId="16" fillId="16" borderId="1" xfId="3" applyFont="1" applyFill="1" applyBorder="1" applyAlignment="1" applyProtection="1">
      <alignment horizontal="center" vertical="center" wrapText="1"/>
    </xf>
    <xf numFmtId="0" fontId="7" fillId="16" borderId="1" xfId="0" applyFont="1" applyFill="1" applyBorder="1" applyAlignment="1" applyProtection="1">
      <alignment horizontal="center" vertical="center" wrapText="1"/>
      <protection locked="0"/>
    </xf>
    <xf numFmtId="1" fontId="7" fillId="16" borderId="1" xfId="0" applyNumberFormat="1" applyFont="1" applyFill="1" applyBorder="1" applyAlignment="1" applyProtection="1">
      <alignment horizontal="center" vertical="center" wrapText="1"/>
      <protection locked="0"/>
    </xf>
    <xf numFmtId="9" fontId="7" fillId="16" borderId="1" xfId="0" applyNumberFormat="1" applyFont="1" applyFill="1" applyBorder="1" applyAlignment="1">
      <alignment horizontal="center" vertical="center" wrapText="1"/>
    </xf>
    <xf numFmtId="9" fontId="7" fillId="16" borderId="1" xfId="3" applyFont="1" applyFill="1" applyBorder="1" applyAlignment="1" applyProtection="1">
      <alignment horizontal="center" vertical="center" wrapText="1"/>
    </xf>
    <xf numFmtId="0" fontId="55" fillId="16" borderId="1" xfId="0" applyFont="1" applyFill="1" applyBorder="1" applyAlignment="1">
      <alignment horizontal="center" vertical="center" wrapText="1"/>
    </xf>
    <xf numFmtId="1" fontId="7" fillId="16" borderId="8" xfId="0" applyNumberFormat="1" applyFont="1" applyFill="1" applyBorder="1" applyAlignment="1" applyProtection="1">
      <alignment horizontal="center" vertical="center" wrapText="1"/>
      <protection locked="0"/>
    </xf>
    <xf numFmtId="0" fontId="56" fillId="16" borderId="1" xfId="0" applyFont="1" applyFill="1" applyBorder="1" applyAlignment="1" applyProtection="1">
      <alignment horizontal="center" vertical="center" wrapText="1"/>
      <protection locked="0"/>
    </xf>
    <xf numFmtId="0" fontId="56" fillId="16" borderId="1" xfId="0" applyFont="1" applyFill="1" applyBorder="1" applyAlignment="1">
      <alignment vertical="center" wrapText="1"/>
    </xf>
    <xf numFmtId="0" fontId="56" fillId="16" borderId="1" xfId="0" applyFont="1" applyFill="1" applyBorder="1" applyAlignment="1">
      <alignment horizontal="justify" vertical="center" wrapText="1"/>
    </xf>
    <xf numFmtId="0" fontId="56" fillId="16" borderId="1" xfId="0" applyFont="1" applyFill="1" applyBorder="1" applyAlignment="1">
      <alignment horizontal="center" vertical="center" wrapText="1"/>
    </xf>
    <xf numFmtId="0" fontId="56" fillId="16" borderId="1" xfId="0" applyFont="1" applyFill="1" applyBorder="1" applyAlignment="1" applyProtection="1">
      <alignment horizontal="justify" vertical="center" wrapText="1"/>
      <protection locked="0"/>
    </xf>
    <xf numFmtId="0" fontId="56" fillId="17" borderId="1" xfId="0" applyFont="1" applyFill="1" applyBorder="1" applyAlignment="1">
      <alignment horizontal="justify" vertical="center" wrapText="1"/>
    </xf>
    <xf numFmtId="0" fontId="56" fillId="17" borderId="1" xfId="0" applyFont="1" applyFill="1" applyBorder="1" applyAlignment="1">
      <alignment horizontal="left" vertical="center" wrapText="1"/>
    </xf>
    <xf numFmtId="0" fontId="56" fillId="17" borderId="1" xfId="0" applyFont="1" applyFill="1" applyBorder="1" applyAlignment="1">
      <alignment horizontal="center" vertical="center" wrapText="1"/>
    </xf>
    <xf numFmtId="0" fontId="7" fillId="17" borderId="1" xfId="0" applyFont="1" applyFill="1" applyBorder="1" applyAlignment="1" applyProtection="1">
      <alignment horizontal="center" vertical="center" wrapText="1"/>
      <protection locked="0"/>
    </xf>
    <xf numFmtId="1" fontId="7" fillId="17" borderId="1" xfId="0" applyNumberFormat="1" applyFont="1" applyFill="1" applyBorder="1" applyAlignment="1" applyProtection="1">
      <alignment horizontal="center" vertical="center" wrapText="1"/>
      <protection locked="0"/>
    </xf>
    <xf numFmtId="1" fontId="7" fillId="17" borderId="8" xfId="0" applyNumberFormat="1" applyFont="1" applyFill="1" applyBorder="1" applyAlignment="1" applyProtection="1">
      <alignment horizontal="center" vertical="center" wrapText="1"/>
      <protection locked="0"/>
    </xf>
    <xf numFmtId="9" fontId="7" fillId="17" borderId="1" xfId="0" applyNumberFormat="1" applyFont="1" applyFill="1" applyBorder="1" applyAlignment="1">
      <alignment horizontal="center" vertical="center" wrapText="1"/>
    </xf>
    <xf numFmtId="0" fontId="56" fillId="17" borderId="1" xfId="0" applyFont="1" applyFill="1" applyBorder="1" applyAlignment="1" applyProtection="1">
      <alignment horizontal="justify" vertical="center" wrapText="1"/>
      <protection locked="0"/>
    </xf>
    <xf numFmtId="9" fontId="7" fillId="17" borderId="1" xfId="3" applyFont="1" applyFill="1" applyBorder="1" applyAlignment="1" applyProtection="1">
      <alignment horizontal="center" vertical="center" wrapText="1"/>
    </xf>
    <xf numFmtId="0" fontId="55" fillId="17" borderId="1" xfId="0" applyFont="1" applyFill="1" applyBorder="1" applyAlignment="1">
      <alignment horizontal="center" vertical="center" wrapText="1"/>
    </xf>
    <xf numFmtId="0" fontId="56" fillId="19" borderId="1" xfId="0" applyFont="1" applyFill="1" applyBorder="1" applyAlignment="1">
      <alignment horizontal="center" vertical="center" wrapText="1"/>
    </xf>
    <xf numFmtId="0" fontId="55" fillId="19" borderId="1" xfId="0" applyFont="1" applyFill="1" applyBorder="1" applyAlignment="1">
      <alignment horizontal="justify" vertical="center" wrapText="1"/>
    </xf>
    <xf numFmtId="0" fontId="7" fillId="19" borderId="1" xfId="0" applyFont="1" applyFill="1" applyBorder="1" applyAlignment="1" applyProtection="1">
      <alignment horizontal="center" vertical="center" wrapText="1"/>
      <protection locked="0"/>
    </xf>
    <xf numFmtId="1" fontId="7" fillId="19" borderId="1" xfId="0" applyNumberFormat="1" applyFont="1" applyFill="1" applyBorder="1" applyAlignment="1" applyProtection="1">
      <alignment horizontal="center" vertical="center" wrapText="1"/>
      <protection locked="0"/>
    </xf>
    <xf numFmtId="9" fontId="7" fillId="19" borderId="1" xfId="0" applyNumberFormat="1" applyFont="1" applyFill="1" applyBorder="1" applyAlignment="1">
      <alignment horizontal="center" vertical="center" wrapText="1"/>
    </xf>
    <xf numFmtId="9" fontId="7" fillId="19" borderId="1" xfId="3" applyFont="1" applyFill="1" applyBorder="1" applyAlignment="1" applyProtection="1">
      <alignment horizontal="center" vertical="center" wrapText="1"/>
    </xf>
    <xf numFmtId="0" fontId="55" fillId="19" borderId="1" xfId="0" applyFont="1" applyFill="1" applyBorder="1" applyAlignment="1">
      <alignment horizontal="center" vertical="center" wrapText="1"/>
    </xf>
    <xf numFmtId="0" fontId="55" fillId="14" borderId="1" xfId="2" applyFont="1" applyFill="1" applyBorder="1" applyAlignment="1">
      <alignment horizontal="center" vertical="center" wrapText="1"/>
    </xf>
    <xf numFmtId="0" fontId="55" fillId="14" borderId="1" xfId="0" applyFont="1" applyFill="1" applyBorder="1" applyAlignment="1">
      <alignment horizontal="center" vertical="center" wrapText="1"/>
    </xf>
    <xf numFmtId="0" fontId="55" fillId="14" borderId="1" xfId="0" applyFont="1" applyFill="1" applyBorder="1" applyAlignment="1">
      <alignment horizontal="left" vertical="center" wrapText="1"/>
    </xf>
    <xf numFmtId="0" fontId="55" fillId="14" borderId="12" xfId="0" applyFont="1" applyFill="1" applyBorder="1" applyAlignment="1">
      <alignment horizontal="center" vertical="center" wrapText="1"/>
    </xf>
    <xf numFmtId="0" fontId="16" fillId="14" borderId="1" xfId="0" applyFont="1" applyFill="1" applyBorder="1" applyAlignment="1" applyProtection="1">
      <alignment horizontal="center" vertical="center" wrapText="1"/>
      <protection locked="0"/>
    </xf>
    <xf numFmtId="1" fontId="16" fillId="14" borderId="1" xfId="0" applyNumberFormat="1" applyFont="1" applyFill="1" applyBorder="1" applyAlignment="1" applyProtection="1">
      <alignment horizontal="center" vertical="center" wrapText="1"/>
      <protection locked="0"/>
    </xf>
    <xf numFmtId="9" fontId="16" fillId="14" borderId="1" xfId="0" applyNumberFormat="1" applyFont="1" applyFill="1" applyBorder="1" applyAlignment="1">
      <alignment horizontal="center" vertical="center" wrapText="1"/>
    </xf>
    <xf numFmtId="0" fontId="55" fillId="14" borderId="1" xfId="0" applyFont="1" applyFill="1" applyBorder="1" applyAlignment="1" applyProtection="1">
      <alignment horizontal="justify" vertical="center" wrapText="1"/>
      <protection locked="0"/>
    </xf>
    <xf numFmtId="9" fontId="7" fillId="14" borderId="1" xfId="3" applyFont="1" applyFill="1" applyBorder="1" applyAlignment="1" applyProtection="1">
      <alignment horizontal="center" vertical="center" wrapText="1"/>
    </xf>
    <xf numFmtId="1" fontId="2" fillId="14" borderId="1" xfId="0" applyNumberFormat="1" applyFont="1" applyFill="1" applyBorder="1" applyAlignment="1" applyProtection="1">
      <alignment horizontal="center" vertical="center" wrapText="1"/>
      <protection locked="0"/>
    </xf>
    <xf numFmtId="9" fontId="2" fillId="14" borderId="1" xfId="0" applyNumberFormat="1" applyFont="1" applyFill="1" applyBorder="1" applyAlignment="1">
      <alignment horizontal="center" vertical="center" wrapText="1"/>
    </xf>
    <xf numFmtId="1" fontId="1" fillId="14" borderId="1" xfId="0" applyNumberFormat="1" applyFont="1" applyFill="1" applyBorder="1" applyAlignment="1" applyProtection="1">
      <alignment horizontal="center" vertical="center" wrapText="1"/>
      <protection locked="0"/>
    </xf>
    <xf numFmtId="0" fontId="55" fillId="14" borderId="1" xfId="0" applyFont="1" applyFill="1" applyBorder="1" applyAlignment="1" applyProtection="1">
      <alignment horizontal="center" vertical="center" wrapText="1"/>
      <protection locked="0"/>
    </xf>
    <xf numFmtId="0" fontId="11" fillId="18" borderId="8" xfId="0" applyFont="1" applyFill="1" applyBorder="1" applyAlignment="1">
      <alignment horizontal="center" vertical="center" wrapText="1"/>
    </xf>
    <xf numFmtId="0" fontId="55" fillId="18" borderId="1" xfId="0" applyFont="1" applyFill="1" applyBorder="1" applyAlignment="1">
      <alignment horizontal="center" wrapText="1"/>
    </xf>
    <xf numFmtId="0" fontId="55" fillId="18" borderId="1" xfId="0" applyFont="1" applyFill="1" applyBorder="1" applyAlignment="1">
      <alignment horizontal="center" vertical="center" wrapText="1"/>
    </xf>
    <xf numFmtId="0" fontId="56" fillId="18" borderId="1" xfId="0" applyFont="1" applyFill="1" applyBorder="1" applyAlignment="1">
      <alignment horizontal="justify" vertical="center" wrapText="1"/>
    </xf>
    <xf numFmtId="0" fontId="56" fillId="18"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1" fontId="7" fillId="18" borderId="1" xfId="0" applyNumberFormat="1" applyFont="1" applyFill="1" applyBorder="1" applyAlignment="1" applyProtection="1">
      <alignment horizontal="center" vertical="center" wrapText="1"/>
      <protection locked="0"/>
    </xf>
    <xf numFmtId="9" fontId="7" fillId="18" borderId="1" xfId="0" applyNumberFormat="1" applyFont="1" applyFill="1" applyBorder="1" applyAlignment="1">
      <alignment horizontal="center" vertical="center" wrapText="1"/>
    </xf>
    <xf numFmtId="9" fontId="7" fillId="18" borderId="1" xfId="3" applyFont="1" applyFill="1" applyBorder="1" applyAlignment="1" applyProtection="1">
      <alignment horizontal="center" vertical="center" wrapText="1"/>
    </xf>
    <xf numFmtId="1" fontId="2" fillId="18" borderId="1" xfId="0" applyNumberFormat="1" applyFont="1" applyFill="1" applyBorder="1" applyAlignment="1" applyProtection="1">
      <alignment horizontal="center" vertical="center" wrapText="1"/>
      <protection locked="0"/>
    </xf>
    <xf numFmtId="0" fontId="1" fillId="18" borderId="1" xfId="0" applyFont="1" applyFill="1" applyBorder="1" applyAlignment="1" applyProtection="1">
      <alignment horizontal="center" vertical="center" wrapText="1"/>
      <protection locked="0"/>
    </xf>
    <xf numFmtId="9" fontId="2" fillId="18" borderId="10" xfId="3" applyFont="1" applyFill="1" applyBorder="1" applyAlignment="1" applyProtection="1">
      <alignment horizontal="center" vertical="center" wrapText="1"/>
    </xf>
    <xf numFmtId="1" fontId="1" fillId="18" borderId="1" xfId="0" applyNumberFormat="1" applyFont="1" applyFill="1" applyBorder="1" applyAlignment="1" applyProtection="1">
      <alignment horizontal="center" vertical="center" wrapText="1"/>
      <protection locked="0"/>
    </xf>
    <xf numFmtId="0" fontId="55" fillId="19" borderId="1" xfId="0" applyFont="1" applyFill="1" applyBorder="1" applyAlignment="1" applyProtection="1">
      <alignment vertical="center" wrapText="1"/>
      <protection locked="0"/>
    </xf>
    <xf numFmtId="0" fontId="56" fillId="19" borderId="1" xfId="0" applyFont="1" applyFill="1" applyBorder="1" applyAlignment="1" applyProtection="1">
      <alignment horizontal="left" vertical="center" wrapText="1"/>
      <protection locked="0"/>
    </xf>
    <xf numFmtId="0" fontId="2" fillId="13" borderId="22"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13" borderId="23" xfId="0" applyFont="1" applyFill="1" applyBorder="1" applyAlignment="1">
      <alignment horizontal="center" vertical="center" wrapText="1"/>
    </xf>
    <xf numFmtId="49" fontId="2" fillId="13" borderId="24" xfId="0" applyNumberFormat="1" applyFont="1" applyFill="1" applyBorder="1" applyAlignment="1">
      <alignment horizontal="center" vertical="center" wrapText="1"/>
    </xf>
    <xf numFmtId="0" fontId="2" fillId="13" borderId="5" xfId="0" applyFont="1" applyFill="1" applyBorder="1" applyAlignment="1">
      <alignment vertical="center" wrapText="1"/>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0" borderId="29" xfId="0" applyFont="1" applyBorder="1" applyAlignment="1">
      <alignment horizontal="center" vertical="center" wrapText="1"/>
    </xf>
    <xf numFmtId="0" fontId="1" fillId="2" borderId="29" xfId="0" applyFont="1" applyFill="1" applyBorder="1" applyAlignment="1">
      <alignment horizontal="center" vertical="center" wrapText="1"/>
    </xf>
    <xf numFmtId="0" fontId="5"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 fillId="2" borderId="1" xfId="0" applyFont="1" applyFill="1" applyBorder="1" applyAlignment="1">
      <alignment horizontal="justify" vertical="center" wrapText="1"/>
    </xf>
    <xf numFmtId="0" fontId="13" fillId="2" borderId="1" xfId="0" applyFont="1" applyFill="1" applyBorder="1" applyAlignment="1" applyProtection="1">
      <alignment horizontal="center" vertical="center" wrapText="1"/>
      <protection locked="0"/>
    </xf>
    <xf numFmtId="0" fontId="39" fillId="0" borderId="1" xfId="0" applyFont="1" applyBorder="1" applyAlignment="1">
      <alignment horizontal="center" vertical="center" wrapText="1"/>
    </xf>
    <xf numFmtId="0" fontId="5" fillId="0" borderId="31" xfId="0" applyFont="1" applyBorder="1" applyAlignment="1" applyProtection="1">
      <alignment horizontal="center" vertical="center" wrapText="1"/>
      <protection locked="0"/>
    </xf>
    <xf numFmtId="1" fontId="1" fillId="19" borderId="32" xfId="0" applyNumberFormat="1" applyFont="1" applyFill="1" applyBorder="1" applyAlignment="1">
      <alignment horizontal="center" vertical="center" wrapText="1"/>
    </xf>
    <xf numFmtId="1" fontId="5" fillId="19" borderId="29" xfId="0" applyNumberFormat="1" applyFont="1" applyFill="1" applyBorder="1" applyAlignment="1" applyProtection="1">
      <alignment horizontal="center" vertical="center" wrapText="1"/>
      <protection locked="0"/>
    </xf>
    <xf numFmtId="9" fontId="1" fillId="19" borderId="1" xfId="0" applyNumberFormat="1" applyFont="1" applyFill="1" applyBorder="1" applyAlignment="1">
      <alignment horizontal="center" vertical="center" wrapText="1"/>
    </xf>
    <xf numFmtId="0" fontId="1" fillId="19" borderId="29" xfId="0" applyFont="1" applyFill="1" applyBorder="1" applyAlignment="1">
      <alignment horizontal="center" vertical="center" wrapText="1"/>
    </xf>
    <xf numFmtId="9" fontId="1" fillId="19" borderId="10" xfId="3" applyFont="1" applyFill="1" applyBorder="1" applyAlignment="1" applyProtection="1">
      <alignment horizontal="center" vertical="center" wrapText="1"/>
    </xf>
    <xf numFmtId="0" fontId="5" fillId="0" borderId="10" xfId="0" applyFont="1" applyBorder="1" applyAlignment="1" applyProtection="1">
      <alignment horizontal="center" vertical="center" wrapText="1"/>
      <protection locked="0"/>
    </xf>
    <xf numFmtId="1" fontId="1" fillId="19" borderId="13" xfId="0" applyNumberFormat="1" applyFont="1" applyFill="1" applyBorder="1" applyAlignment="1">
      <alignment horizontal="center" vertical="center" wrapText="1"/>
    </xf>
    <xf numFmtId="1" fontId="5" fillId="19" borderId="1" xfId="0" applyNumberFormat="1" applyFont="1" applyFill="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 fillId="0" borderId="1" xfId="0" applyFont="1" applyBorder="1" applyAlignment="1">
      <alignment horizontal="center" vertical="center"/>
    </xf>
    <xf numFmtId="1" fontId="1" fillId="19" borderId="1" xfId="0" applyNumberFormat="1" applyFont="1" applyFill="1" applyBorder="1" applyAlignment="1">
      <alignment horizontal="center" vertical="center" wrapText="1"/>
    </xf>
    <xf numFmtId="0" fontId="1" fillId="0" borderId="29" xfId="0" applyFont="1" applyBorder="1" applyAlignment="1">
      <alignment horizontal="center" vertical="center"/>
    </xf>
    <xf numFmtId="0" fontId="5" fillId="19" borderId="13" xfId="0" applyFont="1" applyFill="1" applyBorder="1" applyAlignment="1" applyProtection="1">
      <alignment horizontal="center" vertical="center" wrapText="1"/>
      <protection locked="0"/>
    </xf>
    <xf numFmtId="0" fontId="5" fillId="19" borderId="1" xfId="0" applyFont="1" applyFill="1" applyBorder="1" applyAlignment="1" applyProtection="1">
      <alignment horizontal="center" vertical="center" wrapText="1"/>
      <protection locked="0"/>
    </xf>
    <xf numFmtId="0" fontId="1" fillId="2" borderId="10" xfId="0" applyFont="1" applyFill="1" applyBorder="1" applyAlignment="1">
      <alignment horizontal="center" vertical="center" wrapText="1"/>
    </xf>
    <xf numFmtId="0" fontId="1" fillId="19" borderId="13"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1" fontId="1" fillId="2" borderId="1" xfId="0" applyNumberFormat="1" applyFont="1" applyFill="1" applyBorder="1" applyAlignment="1" applyProtection="1">
      <alignment horizontal="center" vertical="center" wrapText="1"/>
      <protection locked="0"/>
    </xf>
    <xf numFmtId="9" fontId="1" fillId="2" borderId="1" xfId="3" applyFont="1" applyFill="1" applyBorder="1" applyAlignment="1" applyProtection="1">
      <alignment horizontal="center" vertical="center" wrapText="1"/>
    </xf>
    <xf numFmtId="9" fontId="1" fillId="2"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9" fontId="1" fillId="0" borderId="1" xfId="3" applyFont="1" applyFill="1" applyBorder="1" applyAlignment="1" applyProtection="1">
      <alignment horizontal="center" vertical="center" wrapText="1"/>
    </xf>
    <xf numFmtId="1" fontId="5" fillId="0" borderId="8" xfId="0" applyNumberFormat="1" applyFont="1" applyBorder="1" applyAlignment="1" applyProtection="1">
      <alignment horizontal="center" vertical="center" wrapText="1"/>
      <protection locked="0"/>
    </xf>
    <xf numFmtId="1" fontId="5" fillId="0" borderId="1" xfId="0" applyNumberFormat="1" applyFont="1" applyBorder="1" applyAlignment="1" applyProtection="1">
      <alignment horizontal="center" vertical="center" wrapText="1"/>
      <protection locked="0"/>
    </xf>
    <xf numFmtId="9" fontId="1"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vertical="center" wrapText="1"/>
    </xf>
    <xf numFmtId="1" fontId="5" fillId="0" borderId="13" xfId="0" applyNumberFormat="1" applyFont="1" applyBorder="1" applyAlignment="1" applyProtection="1">
      <alignment horizontal="center" vertical="center" wrapText="1"/>
      <protection locked="0"/>
    </xf>
    <xf numFmtId="9" fontId="1" fillId="0" borderId="10" xfId="3" applyFont="1" applyFill="1" applyBorder="1" applyAlignment="1" applyProtection="1">
      <alignment horizontal="center" vertical="center" wrapText="1"/>
    </xf>
    <xf numFmtId="1" fontId="5" fillId="0" borderId="27" xfId="0" applyNumberFormat="1" applyFont="1" applyBorder="1" applyAlignment="1" applyProtection="1">
      <alignment horizontal="center" vertical="center" wrapText="1"/>
      <protection locked="0"/>
    </xf>
    <xf numFmtId="1" fontId="5" fillId="0" borderId="28" xfId="0" applyNumberFormat="1" applyFont="1" applyBorder="1" applyAlignment="1" applyProtection="1">
      <alignment horizontal="center" vertical="center" wrapText="1"/>
      <protection locked="0"/>
    </xf>
    <xf numFmtId="165" fontId="1" fillId="2" borderId="1" xfId="0" applyNumberFormat="1" applyFont="1" applyFill="1" applyBorder="1" applyAlignment="1" applyProtection="1">
      <alignment horizontal="center" vertical="center" wrapText="1"/>
      <protection locked="0"/>
    </xf>
    <xf numFmtId="9" fontId="1" fillId="0" borderId="38" xfId="3" applyFont="1" applyFill="1" applyBorder="1" applyAlignment="1" applyProtection="1">
      <alignment horizontal="center" vertical="center" wrapText="1"/>
    </xf>
    <xf numFmtId="3" fontId="0" fillId="0" borderId="13" xfId="0" applyNumberFormat="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1" fillId="0" borderId="10" xfId="3" applyFont="1" applyFill="1" applyBorder="1" applyAlignment="1" applyProtection="1">
      <alignment horizontal="center" vertical="center"/>
    </xf>
    <xf numFmtId="9" fontId="1" fillId="0" borderId="31" xfId="3" applyFont="1" applyFill="1" applyBorder="1" applyAlignment="1" applyProtection="1">
      <alignment horizontal="center" vertical="center"/>
    </xf>
    <xf numFmtId="9" fontId="1" fillId="0" borderId="28" xfId="0" applyNumberFormat="1" applyFont="1" applyBorder="1" applyAlignment="1">
      <alignment horizontal="center" vertical="center" wrapText="1"/>
    </xf>
    <xf numFmtId="9" fontId="1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top"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9" fontId="2" fillId="2" borderId="1" xfId="0" applyNumberFormat="1" applyFont="1" applyFill="1" applyBorder="1" applyAlignment="1">
      <alignment vertical="center" wrapText="1"/>
    </xf>
    <xf numFmtId="1" fontId="1" fillId="0" borderId="1" xfId="0" applyNumberFormat="1" applyFont="1" applyBorder="1" applyAlignment="1">
      <alignment vertical="center" wrapText="1"/>
    </xf>
    <xf numFmtId="1" fontId="5" fillId="0" borderId="1" xfId="0" applyNumberFormat="1" applyFont="1" applyBorder="1" applyAlignment="1" applyProtection="1">
      <alignment vertical="center" wrapText="1"/>
      <protection locked="0"/>
    </xf>
    <xf numFmtId="0" fontId="5" fillId="2" borderId="1" xfId="0" applyFont="1" applyFill="1" applyBorder="1" applyAlignment="1">
      <alignment vertical="center" wrapText="1"/>
    </xf>
    <xf numFmtId="0" fontId="5" fillId="2" borderId="1" xfId="0" applyFont="1" applyFill="1" applyBorder="1" applyAlignment="1" applyProtection="1">
      <alignment wrapText="1"/>
      <protection locked="0"/>
    </xf>
    <xf numFmtId="0" fontId="5" fillId="2" borderId="1"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9" fontId="2" fillId="0" borderId="12" xfId="3" applyFont="1" applyFill="1" applyBorder="1" applyAlignment="1" applyProtection="1">
      <alignment horizontal="center" vertical="center" wrapText="1"/>
    </xf>
    <xf numFmtId="1" fontId="0" fillId="0" borderId="13" xfId="0" applyNumberForma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0" borderId="10"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9" fontId="1" fillId="0" borderId="39" xfId="3" applyFont="1" applyFill="1" applyBorder="1" applyAlignment="1" applyProtection="1">
      <alignment horizontal="center" vertical="center"/>
    </xf>
    <xf numFmtId="9" fontId="2" fillId="0" borderId="10" xfId="3"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0" fillId="8" borderId="1" xfId="0" applyFill="1" applyBorder="1" applyAlignment="1" applyProtection="1">
      <alignment vertical="center" wrapText="1"/>
      <protection locked="0"/>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 fillId="8" borderId="1" xfId="0" applyFont="1" applyFill="1" applyBorder="1" applyAlignment="1">
      <alignment horizontal="center" vertical="center" wrapText="1"/>
    </xf>
    <xf numFmtId="9" fontId="2" fillId="0" borderId="1" xfId="3" applyFont="1" applyFill="1" applyBorder="1" applyAlignment="1" applyProtection="1">
      <alignment horizontal="center" vertical="center" wrapText="1"/>
    </xf>
    <xf numFmtId="1" fontId="1" fillId="0" borderId="1" xfId="0" applyNumberFormat="1" applyFont="1" applyBorder="1" applyAlignment="1">
      <alignment horizontal="center" vertical="center" wrapText="1"/>
    </xf>
    <xf numFmtId="1" fontId="5" fillId="0" borderId="5" xfId="0" applyNumberFormat="1" applyFont="1" applyBorder="1" applyAlignment="1" applyProtection="1">
      <alignment vertical="center" wrapText="1"/>
      <protection locked="0"/>
    </xf>
    <xf numFmtId="9" fontId="2" fillId="0" borderId="1" xfId="0" applyNumberFormat="1" applyFont="1" applyBorder="1" applyAlignment="1">
      <alignment vertical="center" wrapText="1"/>
    </xf>
    <xf numFmtId="0" fontId="1" fillId="2" borderId="5" xfId="0" applyFont="1" applyFill="1" applyBorder="1" applyAlignment="1">
      <alignment vertical="center" wrapText="1"/>
    </xf>
    <xf numFmtId="9" fontId="2" fillId="0" borderId="1" xfId="3" applyFont="1" applyFill="1" applyBorder="1" applyAlignment="1" applyProtection="1">
      <alignment vertical="center" wrapText="1"/>
    </xf>
    <xf numFmtId="1" fontId="1" fillId="0" borderId="5" xfId="0" applyNumberFormat="1" applyFont="1" applyBorder="1" applyAlignment="1">
      <alignment vertical="center" wrapText="1"/>
    </xf>
    <xf numFmtId="1"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vertical="center" wrapText="1"/>
    </xf>
    <xf numFmtId="1" fontId="0" fillId="0" borderId="1" xfId="0" applyNumberFormat="1" applyBorder="1" applyAlignment="1" applyProtection="1">
      <alignment vertical="center" wrapText="1"/>
      <protection locked="0"/>
    </xf>
    <xf numFmtId="1" fontId="0" fillId="0" borderId="1" xfId="0" applyNumberFormat="1" applyBorder="1" applyAlignment="1">
      <alignment horizontal="center" vertical="center" wrapText="1"/>
    </xf>
    <xf numFmtId="3" fontId="0" fillId="0" borderId="1"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9" fontId="2" fillId="2" borderId="1" xfId="0" applyNumberFormat="1" applyFont="1" applyFill="1" applyBorder="1" applyAlignment="1">
      <alignment horizontal="center" vertical="center" wrapText="1"/>
    </xf>
    <xf numFmtId="166"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lignment vertical="top" wrapText="1"/>
    </xf>
    <xf numFmtId="169" fontId="4" fillId="0" borderId="1" xfId="13"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3" fillId="2" borderId="30" xfId="0" applyFont="1" applyFill="1" applyBorder="1" applyAlignment="1">
      <alignment horizontal="center" vertical="center" wrapText="1"/>
    </xf>
    <xf numFmtId="0" fontId="3" fillId="0" borderId="1" xfId="0" applyFont="1" applyBorder="1" applyAlignment="1">
      <alignment horizontal="center" vertical="center" wrapText="1"/>
    </xf>
    <xf numFmtId="9" fontId="1" fillId="0" borderId="31" xfId="3" applyFont="1" applyFill="1" applyBorder="1" applyAlignment="1" applyProtection="1">
      <alignment horizontal="center" vertical="center" wrapText="1"/>
    </xf>
    <xf numFmtId="0" fontId="1" fillId="0" borderId="1" xfId="0" applyFont="1" applyBorder="1" applyAlignment="1">
      <alignment horizontal="justify" vertical="center" wrapText="1"/>
    </xf>
    <xf numFmtId="49" fontId="0" fillId="0" borderId="1" xfId="0" applyNumberFormat="1" applyBorder="1" applyAlignment="1" applyProtection="1">
      <alignment horizontal="center" vertical="center" wrapText="1"/>
      <protection locked="0"/>
    </xf>
    <xf numFmtId="0" fontId="13" fillId="8" borderId="5" xfId="0" applyFont="1" applyFill="1" applyBorder="1" applyAlignment="1" applyProtection="1">
      <alignment vertical="center" wrapText="1"/>
      <protection locked="0"/>
    </xf>
    <xf numFmtId="0" fontId="0" fillId="8" borderId="5" xfId="0" applyFill="1" applyBorder="1" applyAlignment="1" applyProtection="1">
      <alignment wrapText="1"/>
      <protection locked="0"/>
    </xf>
    <xf numFmtId="0" fontId="0" fillId="8" borderId="28" xfId="0" applyFill="1" applyBorder="1" applyAlignment="1" applyProtection="1">
      <alignment wrapText="1"/>
      <protection locked="0"/>
    </xf>
    <xf numFmtId="0" fontId="5" fillId="0" borderId="1" xfId="0" applyFont="1" applyBorder="1" applyAlignment="1" applyProtection="1">
      <alignment horizontal="left" vertical="top" wrapText="1"/>
      <protection locked="0"/>
    </xf>
    <xf numFmtId="169" fontId="4" fillId="0" borderId="1" xfId="13" applyFont="1" applyBorder="1" applyAlignment="1" applyProtection="1">
      <alignment horizontal="center" vertical="center" wrapText="1"/>
      <protection locked="0"/>
    </xf>
    <xf numFmtId="169" fontId="4" fillId="0" borderId="1" xfId="13" applyFont="1" applyFill="1" applyBorder="1" applyAlignment="1" applyProtection="1">
      <alignment horizontal="center" vertical="center" wrapText="1"/>
      <protection locked="0"/>
    </xf>
    <xf numFmtId="0" fontId="5" fillId="0" borderId="1" xfId="0" applyFont="1" applyBorder="1" applyAlignment="1" applyProtection="1">
      <alignment vertical="top" wrapText="1"/>
      <protection locked="0"/>
    </xf>
    <xf numFmtId="0" fontId="1" fillId="0" borderId="1" xfId="0" applyFont="1" applyBorder="1" applyAlignment="1">
      <alignment vertical="center" wrapText="1"/>
    </xf>
    <xf numFmtId="0" fontId="1" fillId="0" borderId="1" xfId="2" applyFont="1" applyBorder="1" applyAlignment="1">
      <alignment horizontal="center" vertical="center" wrapText="1"/>
    </xf>
    <xf numFmtId="0" fontId="41" fillId="0" borderId="1" xfId="0" applyFont="1" applyBorder="1" applyAlignment="1">
      <alignment horizontal="center" vertical="center" wrapText="1"/>
    </xf>
    <xf numFmtId="0" fontId="0" fillId="2" borderId="5" xfId="0" applyFill="1" applyBorder="1" applyAlignment="1" applyProtection="1">
      <alignment wrapText="1"/>
      <protection locked="0"/>
    </xf>
    <xf numFmtId="0" fontId="13" fillId="0" borderId="28" xfId="0" applyFont="1" applyBorder="1" applyAlignment="1" applyProtection="1">
      <alignment wrapText="1"/>
      <protection locked="0"/>
    </xf>
    <xf numFmtId="0" fontId="1" fillId="2" borderId="1" xfId="2" applyFont="1" applyFill="1" applyBorder="1" applyAlignment="1">
      <alignment horizontal="center" vertical="center" wrapText="1"/>
    </xf>
    <xf numFmtId="0" fontId="40" fillId="2" borderId="5"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left" vertical="center" wrapText="1"/>
      <protection locked="0"/>
    </xf>
    <xf numFmtId="0" fontId="1" fillId="0" borderId="2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top" wrapText="1"/>
    </xf>
    <xf numFmtId="0" fontId="1" fillId="0" borderId="1" xfId="0" applyFont="1" applyBorder="1" applyAlignment="1">
      <alignment horizontal="left" vertical="top" wrapText="1"/>
    </xf>
    <xf numFmtId="0" fontId="5" fillId="0" borderId="1" xfId="0" applyFont="1" applyBorder="1" applyAlignment="1">
      <alignment horizontal="left" vertical="center" wrapText="1"/>
    </xf>
    <xf numFmtId="0" fontId="22" fillId="0" borderId="1" xfId="0" applyFont="1" applyBorder="1" applyAlignment="1">
      <alignment vertical="top" wrapText="1"/>
    </xf>
    <xf numFmtId="0" fontId="11" fillId="0" borderId="1" xfId="0" applyFont="1" applyBorder="1" applyAlignment="1">
      <alignment vertical="top" wrapText="1"/>
    </xf>
    <xf numFmtId="0" fontId="1" fillId="0" borderId="1" xfId="0" applyFont="1" applyBorder="1" applyAlignment="1">
      <alignment vertical="top" wrapText="1"/>
    </xf>
    <xf numFmtId="0" fontId="22" fillId="2" borderId="1" xfId="1" applyFont="1" applyFill="1" applyBorder="1" applyAlignment="1">
      <alignment horizontal="center" vertical="center" wrapText="1"/>
    </xf>
    <xf numFmtId="0" fontId="14" fillId="0" borderId="1" xfId="0" applyFont="1" applyBorder="1" applyAlignment="1">
      <alignmen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0" fontId="5" fillId="2" borderId="5" xfId="0" applyFont="1" applyFill="1" applyBorder="1" applyAlignment="1">
      <alignment vertical="center" wrapText="1"/>
    </xf>
    <xf numFmtId="0" fontId="1" fillId="0" borderId="1" xfId="0" applyFont="1" applyBorder="1" applyAlignment="1">
      <alignment horizontal="center" vertical="top"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5" fillId="3" borderId="1" xfId="0" quotePrefix="1"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35" fillId="3" borderId="40" xfId="0" applyFont="1" applyFill="1" applyBorder="1" applyAlignment="1">
      <alignment horizontal="center" vertical="center" wrapText="1"/>
    </xf>
    <xf numFmtId="0" fontId="13" fillId="3" borderId="1" xfId="0" applyFont="1" applyFill="1" applyBorder="1" applyAlignment="1">
      <alignment horizontal="center" vertical="center"/>
    </xf>
    <xf numFmtId="0" fontId="0" fillId="3" borderId="1" xfId="0" applyFill="1" applyBorder="1" applyAlignment="1">
      <alignment wrapText="1"/>
    </xf>
    <xf numFmtId="0" fontId="1" fillId="2" borderId="6" xfId="0" applyFont="1" applyFill="1" applyBorder="1" applyAlignment="1">
      <alignment horizontal="center" vertical="center" wrapText="1"/>
    </xf>
    <xf numFmtId="0" fontId="5" fillId="0" borderId="29" xfId="0" applyFont="1" applyBorder="1" applyAlignment="1">
      <alignment vertical="center" wrapText="1"/>
    </xf>
    <xf numFmtId="0" fontId="58" fillId="0" borderId="1" xfId="0" applyFont="1" applyBorder="1" applyAlignment="1">
      <alignment horizontal="left" vertical="center" wrapText="1"/>
    </xf>
    <xf numFmtId="0" fontId="58" fillId="0" borderId="1" xfId="0" applyFont="1" applyBorder="1" applyAlignment="1">
      <alignment vertical="top" wrapText="1"/>
    </xf>
    <xf numFmtId="9" fontId="12" fillId="0" borderId="1"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1" fontId="13" fillId="0" borderId="13"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60" fillId="0" borderId="1" xfId="0" applyFont="1" applyBorder="1" applyAlignment="1">
      <alignment vertical="top" wrapText="1"/>
    </xf>
    <xf numFmtId="0" fontId="61" fillId="0" borderId="1" xfId="0" applyFont="1" applyBorder="1" applyAlignment="1">
      <alignment vertical="top" wrapText="1"/>
    </xf>
    <xf numFmtId="0" fontId="13" fillId="0" borderId="1" xfId="0" applyFont="1" applyBorder="1" applyAlignment="1">
      <alignment vertical="top" wrapText="1"/>
    </xf>
    <xf numFmtId="0" fontId="41" fillId="2" borderId="1" xfId="0" applyFont="1" applyFill="1" applyBorder="1" applyAlignment="1">
      <alignment horizontal="center" vertical="center" wrapText="1"/>
    </xf>
    <xf numFmtId="0" fontId="0" fillId="2" borderId="28" xfId="0" applyFill="1" applyBorder="1" applyAlignment="1" applyProtection="1">
      <alignment wrapText="1"/>
      <protection locked="0"/>
    </xf>
    <xf numFmtId="0" fontId="5" fillId="8" borderId="1" xfId="0" applyFont="1" applyFill="1" applyBorder="1" applyAlignment="1">
      <alignment vertical="center" wrapText="1"/>
    </xf>
    <xf numFmtId="1" fontId="1" fillId="0" borderId="29" xfId="0" applyNumberFormat="1" applyFont="1" applyBorder="1" applyAlignment="1">
      <alignment vertical="center" wrapText="1"/>
    </xf>
    <xf numFmtId="1" fontId="5" fillId="0" borderId="29" xfId="0" applyNumberFormat="1" applyFont="1" applyBorder="1" applyAlignment="1" applyProtection="1">
      <alignment vertical="center" wrapText="1"/>
      <protection locked="0"/>
    </xf>
    <xf numFmtId="0" fontId="1" fillId="8" borderId="46" xfId="0" applyFont="1" applyFill="1" applyBorder="1" applyAlignment="1">
      <alignment horizontal="center" vertical="center" wrapText="1"/>
    </xf>
    <xf numFmtId="0" fontId="1" fillId="8" borderId="46" xfId="0" applyFont="1" applyFill="1" applyBorder="1" applyAlignment="1">
      <alignment horizontal="center" vertical="center"/>
    </xf>
    <xf numFmtId="0" fontId="0" fillId="0" borderId="11" xfId="0" applyBorder="1" applyAlignment="1" applyProtection="1">
      <alignment horizontal="center" vertical="center" wrapText="1"/>
      <protection locked="0"/>
    </xf>
    <xf numFmtId="0" fontId="3" fillId="2" borderId="1" xfId="0" applyFont="1" applyFill="1" applyBorder="1" applyAlignment="1">
      <alignment horizontal="justify" vertical="center" wrapText="1"/>
    </xf>
    <xf numFmtId="0" fontId="50" fillId="3" borderId="1" xfId="1" applyFont="1" applyFill="1" applyBorder="1" applyAlignment="1">
      <alignment horizontal="center" vertical="center" wrapText="1"/>
    </xf>
    <xf numFmtId="1" fontId="2" fillId="3" borderId="12" xfId="3" applyNumberFormat="1" applyFont="1" applyFill="1" applyBorder="1" applyAlignment="1" applyProtection="1">
      <alignment horizontal="center" vertical="center" wrapText="1"/>
    </xf>
    <xf numFmtId="9" fontId="2" fillId="3" borderId="12" xfId="3" applyFont="1" applyFill="1" applyBorder="1" applyAlignment="1" applyProtection="1">
      <alignment horizontal="center" vertical="center" wrapText="1"/>
    </xf>
    <xf numFmtId="1" fontId="0" fillId="3" borderId="1" xfId="0" applyNumberFormat="1" applyFill="1" applyBorder="1" applyAlignment="1">
      <alignment horizontal="center" vertical="center" wrapText="1"/>
    </xf>
    <xf numFmtId="0" fontId="1" fillId="27" borderId="8" xfId="0" applyFont="1" applyFill="1" applyBorder="1" applyAlignment="1">
      <alignment horizontal="center" vertical="center" wrapText="1"/>
    </xf>
    <xf numFmtId="0" fontId="50" fillId="8" borderId="1" xfId="1" applyFont="1" applyFill="1" applyBorder="1" applyAlignment="1">
      <alignment horizontal="center" vertical="center" wrapText="1"/>
    </xf>
    <xf numFmtId="0" fontId="6" fillId="8" borderId="29" xfId="1" applyFont="1" applyFill="1" applyBorder="1" applyAlignment="1">
      <alignment horizontal="center" vertical="center" wrapText="1"/>
    </xf>
    <xf numFmtId="0" fontId="50" fillId="3" borderId="1" xfId="4" applyFont="1" applyFill="1" applyBorder="1" applyAlignment="1">
      <alignment horizontal="center" vertical="center" wrapText="1"/>
    </xf>
    <xf numFmtId="0" fontId="52"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9" fontId="1" fillId="3" borderId="1" xfId="3" applyFont="1" applyFill="1" applyBorder="1" applyAlignment="1">
      <alignment horizontal="center" vertical="center" wrapText="1"/>
    </xf>
    <xf numFmtId="0" fontId="1" fillId="27" borderId="1" xfId="0" applyFont="1" applyFill="1" applyBorder="1" applyAlignment="1">
      <alignment horizontal="center" vertical="center" wrapText="1"/>
    </xf>
    <xf numFmtId="0" fontId="50" fillId="27" borderId="1" xfId="1" applyFont="1" applyFill="1" applyBorder="1" applyAlignment="1">
      <alignment horizontal="center" vertical="center" wrapText="1"/>
    </xf>
    <xf numFmtId="9" fontId="2" fillId="27" borderId="1" xfId="0" applyNumberFormat="1" applyFont="1" applyFill="1" applyBorder="1" applyAlignment="1">
      <alignment horizontal="center" vertical="center" wrapText="1"/>
    </xf>
    <xf numFmtId="0" fontId="1" fillId="27" borderId="1" xfId="0" applyFont="1" applyFill="1" applyBorder="1" applyAlignment="1">
      <alignment vertical="center" wrapText="1"/>
    </xf>
    <xf numFmtId="9" fontId="2" fillId="27" borderId="10" xfId="3" applyFont="1" applyFill="1" applyBorder="1" applyAlignment="1" applyProtection="1">
      <alignment horizontal="center" vertical="center" wrapText="1"/>
    </xf>
    <xf numFmtId="0" fontId="5" fillId="27" borderId="1" xfId="0" applyFont="1" applyFill="1" applyBorder="1" applyAlignment="1" applyProtection="1">
      <alignment horizontal="center" vertical="center" wrapText="1"/>
      <protection locked="0"/>
    </xf>
    <xf numFmtId="0" fontId="1" fillId="27" borderId="1" xfId="0" applyFont="1" applyFill="1" applyBorder="1" applyAlignment="1" applyProtection="1">
      <alignment horizontal="center" vertical="center" wrapText="1"/>
      <protection locked="0"/>
    </xf>
    <xf numFmtId="0" fontId="3" fillId="27" borderId="1" xfId="0" applyFont="1" applyFill="1" applyBorder="1" applyAlignment="1">
      <alignment horizontal="center" vertical="center" wrapText="1"/>
    </xf>
    <xf numFmtId="0" fontId="6" fillId="8" borderId="1" xfId="1" applyFont="1" applyFill="1" applyBorder="1" applyAlignment="1">
      <alignment horizontal="center" vertical="center" wrapText="1"/>
    </xf>
    <xf numFmtId="0" fontId="2" fillId="3" borderId="1" xfId="0" applyFont="1" applyFill="1" applyBorder="1" applyAlignment="1">
      <alignment horizontal="left" vertical="center" wrapText="1"/>
    </xf>
    <xf numFmtId="0" fontId="5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5" fillId="27"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vertical="center" wrapText="1"/>
    </xf>
    <xf numFmtId="0" fontId="39" fillId="0" borderId="1" xfId="250" applyFont="1" applyBorder="1" applyAlignment="1">
      <alignment horizontal="left" wrapText="1"/>
    </xf>
    <xf numFmtId="0" fontId="39" fillId="0" borderId="1" xfId="250" applyFont="1" applyBorder="1" applyAlignment="1">
      <alignment horizontal="left" vertical="center" wrapText="1"/>
    </xf>
    <xf numFmtId="0" fontId="39" fillId="0" borderId="36" xfId="250" applyFont="1" applyBorder="1" applyAlignment="1">
      <alignment vertical="center" wrapText="1"/>
    </xf>
    <xf numFmtId="0" fontId="39" fillId="0" borderId="36" xfId="250" applyFont="1" applyBorder="1" applyAlignment="1">
      <alignment wrapText="1"/>
    </xf>
    <xf numFmtId="0" fontId="0" fillId="0" borderId="1" xfId="0" applyBorder="1"/>
    <xf numFmtId="0" fontId="0" fillId="8" borderId="49" xfId="0" applyFill="1" applyBorder="1" applyAlignment="1" applyProtection="1">
      <alignment horizontal="center" vertical="center" wrapText="1"/>
      <protection locked="0"/>
    </xf>
    <xf numFmtId="0" fontId="0" fillId="8" borderId="48"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1" fontId="1" fillId="2" borderId="5" xfId="0" applyNumberFormat="1" applyFont="1" applyFill="1" applyBorder="1" applyAlignment="1">
      <alignment horizontal="center" vertical="center" wrapText="1"/>
    </xf>
    <xf numFmtId="1" fontId="1" fillId="2" borderId="29"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29"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9" xfId="0" applyFont="1" applyFill="1" applyBorder="1" applyAlignment="1">
      <alignment horizontal="center" vertical="center" wrapText="1"/>
    </xf>
    <xf numFmtId="9" fontId="2" fillId="0" borderId="5" xfId="3" applyFont="1" applyFill="1" applyBorder="1" applyAlignment="1" applyProtection="1">
      <alignment horizontal="center" vertical="center" wrapText="1"/>
    </xf>
    <xf numFmtId="9" fontId="2" fillId="0" borderId="29" xfId="3" applyFont="1" applyFill="1" applyBorder="1" applyAlignment="1" applyProtection="1">
      <alignment horizontal="center" vertical="center" wrapText="1"/>
    </xf>
    <xf numFmtId="1" fontId="0" fillId="0" borderId="5" xfId="0" applyNumberFormat="1" applyBorder="1" applyAlignment="1" applyProtection="1">
      <alignment horizontal="center" vertical="center" wrapText="1"/>
      <protection locked="0"/>
    </xf>
    <xf numFmtId="1" fontId="0" fillId="0" borderId="29" xfId="0" applyNumberFormat="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1" fontId="1" fillId="2" borderId="1" xfId="0" applyNumberFormat="1" applyFont="1" applyFill="1" applyBorder="1" applyAlignment="1">
      <alignment horizontal="center" vertical="center" wrapText="1"/>
    </xf>
    <xf numFmtId="1" fontId="5" fillId="2" borderId="1"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29" xfId="0" applyFont="1" applyBorder="1" applyAlignment="1">
      <alignment horizontal="center" vertical="center" wrapText="1"/>
    </xf>
    <xf numFmtId="1" fontId="5" fillId="2" borderId="5" xfId="0" applyNumberFormat="1" applyFont="1" applyFill="1" applyBorder="1" applyAlignment="1" applyProtection="1">
      <alignment horizontal="center" vertical="center" wrapText="1"/>
      <protection locked="0"/>
    </xf>
    <xf numFmtId="1" fontId="5" fillId="2" borderId="29" xfId="0" applyNumberFormat="1" applyFont="1" applyFill="1" applyBorder="1" applyAlignment="1" applyProtection="1">
      <alignment horizontal="center" vertical="center"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29"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8" borderId="1" xfId="0" applyFont="1" applyFill="1" applyBorder="1" applyAlignment="1">
      <alignment horizontal="center" vertical="center" wrapText="1"/>
    </xf>
    <xf numFmtId="0" fontId="5" fillId="2" borderId="5" xfId="0" applyFont="1" applyFill="1" applyBorder="1" applyAlignment="1">
      <alignment vertical="center" wrapText="1"/>
    </xf>
    <xf numFmtId="0" fontId="5" fillId="2" borderId="29" xfId="0" applyFont="1" applyFill="1" applyBorder="1" applyAlignment="1">
      <alignment vertical="center" wrapText="1"/>
    </xf>
    <xf numFmtId="1" fontId="1" fillId="2" borderId="6"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wrapText="1"/>
      <protection locked="0"/>
    </xf>
    <xf numFmtId="9" fontId="2"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9" fontId="2" fillId="0" borderId="6" xfId="3"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29" xfId="0" applyNumberFormat="1" applyFont="1" applyBorder="1" applyAlignment="1">
      <alignment horizontal="center" vertical="center" wrapText="1"/>
    </xf>
    <xf numFmtId="1" fontId="5" fillId="0" borderId="5" xfId="0" applyNumberFormat="1" applyFont="1" applyBorder="1" applyAlignment="1" applyProtection="1">
      <alignment horizontal="center" vertical="center" wrapText="1"/>
      <protection locked="0"/>
    </xf>
    <xf numFmtId="1" fontId="5" fillId="0" borderId="6" xfId="0" applyNumberFormat="1" applyFont="1" applyBorder="1" applyAlignment="1" applyProtection="1">
      <alignment horizontal="center" vertical="center" wrapText="1"/>
      <protection locked="0"/>
    </xf>
    <xf numFmtId="1" fontId="5" fillId="0" borderId="29" xfId="0" applyNumberFormat="1" applyFont="1" applyBorder="1" applyAlignment="1" applyProtection="1">
      <alignment horizontal="center" vertical="center" wrapText="1"/>
      <protection locked="0"/>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29" xfId="0" applyFont="1" applyFill="1" applyBorder="1" applyAlignment="1">
      <alignment vertical="center" wrapText="1"/>
    </xf>
    <xf numFmtId="9" fontId="2" fillId="0" borderId="1" xfId="3" applyFont="1" applyFill="1" applyBorder="1" applyAlignment="1" applyProtection="1">
      <alignment horizontal="center" vertical="center" wrapText="1"/>
    </xf>
    <xf numFmtId="1" fontId="1" fillId="0" borderId="1" xfId="0" applyNumberFormat="1" applyFont="1" applyBorder="1" applyAlignment="1">
      <alignment horizontal="center" vertical="center" wrapText="1"/>
    </xf>
    <xf numFmtId="1" fontId="5" fillId="0" borderId="1" xfId="0" applyNumberFormat="1" applyFont="1" applyBorder="1" applyAlignment="1" applyProtection="1">
      <alignment horizontal="center" vertical="center" wrapText="1"/>
      <protection locked="0"/>
    </xf>
    <xf numFmtId="9" fontId="2" fillId="0" borderId="1" xfId="0" applyNumberFormat="1" applyFont="1" applyBorder="1" applyAlignment="1">
      <alignment horizontal="center" vertical="center" wrapText="1"/>
    </xf>
    <xf numFmtId="0" fontId="5" fillId="0" borderId="5" xfId="0" applyFont="1" applyBorder="1" applyAlignment="1">
      <alignment vertical="center" wrapText="1"/>
    </xf>
    <xf numFmtId="0" fontId="5" fillId="0" borderId="29" xfId="0" applyFont="1" applyBorder="1" applyAlignment="1">
      <alignment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1" fillId="2"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46" fillId="0" borderId="1" xfId="0" applyFont="1" applyBorder="1" applyAlignment="1">
      <alignment horizontal="justify" vertical="center" wrapText="1"/>
    </xf>
    <xf numFmtId="1" fontId="0" fillId="0" borderId="5" xfId="0" applyNumberFormat="1" applyBorder="1" applyAlignment="1">
      <alignment horizontal="center" vertical="center" wrapText="1"/>
    </xf>
    <xf numFmtId="1" fontId="0" fillId="0" borderId="29" xfId="0" applyNumberFormat="1" applyBorder="1" applyAlignment="1">
      <alignment horizontal="center" vertical="center" wrapText="1"/>
    </xf>
    <xf numFmtId="0" fontId="0" fillId="8" borderId="1" xfId="0"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0" fillId="8" borderId="5" xfId="0" applyFill="1"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0" fontId="0" fillId="8" borderId="29" xfId="0" applyFill="1" applyBorder="1" applyAlignment="1" applyProtection="1">
      <alignment horizontal="center" vertical="center" wrapText="1"/>
      <protection locked="0"/>
    </xf>
    <xf numFmtId="0" fontId="1" fillId="8" borderId="25"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1" fillId="8" borderId="4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5" fillId="23" borderId="5" xfId="0" applyFont="1" applyFill="1" applyBorder="1" applyAlignment="1">
      <alignment horizontal="center" vertical="center" wrapText="1"/>
    </xf>
    <xf numFmtId="0" fontId="48" fillId="18" borderId="29" xfId="0" applyFont="1" applyFill="1" applyBorder="1"/>
    <xf numFmtId="0" fontId="1" fillId="0" borderId="6" xfId="0" applyFont="1" applyBorder="1" applyAlignment="1">
      <alignment horizontal="center" vertical="center" wrapText="1"/>
    </xf>
    <xf numFmtId="0" fontId="5" fillId="0" borderId="6" xfId="0" applyFont="1" applyBorder="1" applyAlignment="1">
      <alignment horizontal="center" vertical="center" wrapText="1"/>
    </xf>
    <xf numFmtId="0" fontId="0" fillId="14" borderId="1" xfId="0" applyFill="1" applyBorder="1" applyAlignment="1" applyProtection="1">
      <alignment horizontal="center" vertical="center" wrapText="1"/>
      <protection locked="0"/>
    </xf>
    <xf numFmtId="0" fontId="11" fillId="20" borderId="5"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20" borderId="29"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6"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15" borderId="29" xfId="0" applyFont="1" applyFill="1" applyBorder="1" applyAlignment="1">
      <alignment horizontal="center" vertical="center" wrapText="1"/>
    </xf>
    <xf numFmtId="0" fontId="56" fillId="19" borderId="5" xfId="0" applyFont="1" applyFill="1" applyBorder="1" applyAlignment="1">
      <alignment horizontal="center" vertical="center" wrapText="1"/>
    </xf>
    <xf numFmtId="0" fontId="56" fillId="19" borderId="6" xfId="0" applyFont="1" applyFill="1" applyBorder="1" applyAlignment="1">
      <alignment horizontal="center" vertical="center" wrapText="1"/>
    </xf>
    <xf numFmtId="0" fontId="56" fillId="19" borderId="29"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31" xfId="0" applyFont="1" applyBorder="1" applyAlignment="1">
      <alignment horizontal="center" vertical="center" wrapText="1"/>
    </xf>
    <xf numFmtId="1" fontId="5" fillId="0" borderId="25" xfId="0" applyNumberFormat="1" applyFont="1" applyBorder="1" applyAlignment="1" applyProtection="1">
      <alignment horizontal="center" vertical="center" wrapText="1"/>
      <protection locked="0"/>
    </xf>
    <xf numFmtId="1" fontId="5" fillId="0" borderId="32" xfId="0" applyNumberFormat="1" applyFont="1" applyBorder="1" applyAlignment="1" applyProtection="1">
      <alignment horizontal="center" vertical="center" wrapText="1"/>
      <protection locked="0"/>
    </xf>
    <xf numFmtId="9" fontId="1" fillId="2" borderId="5" xfId="0" applyNumberFormat="1" applyFont="1" applyFill="1" applyBorder="1" applyAlignment="1">
      <alignment horizontal="center" vertical="center" wrapText="1"/>
    </xf>
    <xf numFmtId="9" fontId="1" fillId="2" borderId="29" xfId="0" applyNumberFormat="1" applyFont="1" applyFill="1" applyBorder="1" applyAlignment="1">
      <alignment horizontal="center" vertical="center" wrapText="1"/>
    </xf>
    <xf numFmtId="0" fontId="1" fillId="0" borderId="37"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9" fontId="1" fillId="0" borderId="21" xfId="3" applyFont="1" applyFill="1" applyBorder="1" applyAlignment="1" applyProtection="1">
      <alignment horizontal="center" vertical="center" wrapText="1"/>
    </xf>
    <xf numFmtId="9" fontId="1" fillId="0" borderId="31" xfId="3" applyFont="1" applyFill="1" applyBorder="1" applyAlignment="1" applyProtection="1">
      <alignment horizontal="center" vertical="center" wrapText="1"/>
    </xf>
    <xf numFmtId="0" fontId="5" fillId="0" borderId="25"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2" fillId="5" borderId="4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22"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1" fillId="2" borderId="5" xfId="0" applyFont="1" applyFill="1" applyBorder="1" applyAlignment="1">
      <alignment horizontal="justify" vertical="center" wrapText="1" readingOrder="1"/>
    </xf>
    <xf numFmtId="0" fontId="1" fillId="2" borderId="29" xfId="0" applyFont="1" applyFill="1" applyBorder="1" applyAlignment="1">
      <alignment horizontal="justify" vertical="center" wrapText="1" readingOrder="1"/>
    </xf>
    <xf numFmtId="0" fontId="1" fillId="2" borderId="1" xfId="4"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2" borderId="12" xfId="0" applyFont="1" applyFill="1" applyBorder="1" applyAlignment="1">
      <alignment horizontal="left" vertical="justify" wrapText="1"/>
    </xf>
    <xf numFmtId="0" fontId="2" fillId="2" borderId="8" xfId="0" applyFont="1" applyFill="1" applyBorder="1" applyAlignment="1">
      <alignment horizontal="left" vertical="justify" wrapText="1"/>
    </xf>
    <xf numFmtId="0" fontId="2" fillId="4" borderId="5"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13" borderId="4"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wrapText="1"/>
    </xf>
    <xf numFmtId="0" fontId="7" fillId="2" borderId="1" xfId="0" applyFont="1" applyFill="1" applyBorder="1" applyAlignment="1" applyProtection="1">
      <alignment horizontal="center" vertical="center" wrapText="1"/>
      <protection locked="0"/>
    </xf>
    <xf numFmtId="0" fontId="1" fillId="8" borderId="1" xfId="0" applyFont="1" applyFill="1" applyBorder="1" applyAlignment="1">
      <alignment horizontal="center" vertical="center" wrapText="1"/>
    </xf>
    <xf numFmtId="0" fontId="1" fillId="2" borderId="5" xfId="0" applyFont="1" applyFill="1" applyBorder="1" applyAlignment="1">
      <alignment horizontal="center" vertical="center" wrapText="1" readingOrder="1"/>
    </xf>
    <xf numFmtId="0" fontId="1" fillId="2" borderId="29" xfId="0" applyFont="1" applyFill="1" applyBorder="1" applyAlignment="1">
      <alignment horizontal="center" vertical="center" wrapText="1" readingOrder="1"/>
    </xf>
    <xf numFmtId="0" fontId="1" fillId="2" borderId="1" xfId="0" applyFont="1" applyFill="1" applyBorder="1" applyAlignment="1">
      <alignment horizontal="justify" vertical="center" wrapText="1"/>
    </xf>
    <xf numFmtId="0" fontId="55" fillId="19" borderId="5" xfId="0" applyFont="1" applyFill="1" applyBorder="1" applyAlignment="1">
      <alignment horizontal="center" vertical="center" wrapText="1"/>
    </xf>
    <xf numFmtId="0" fontId="55" fillId="19"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0" borderId="13" xfId="0" applyFont="1" applyBorder="1" applyAlignment="1">
      <alignment horizontal="center" vertical="center" wrapText="1"/>
    </xf>
    <xf numFmtId="0" fontId="13" fillId="2" borderId="1" xfId="0" applyFont="1" applyFill="1" applyBorder="1" applyAlignment="1">
      <alignment horizont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0" fillId="0" borderId="1" xfId="0" applyBorder="1" applyAlignment="1">
      <alignment horizontal="center"/>
    </xf>
    <xf numFmtId="0" fontId="0" fillId="0" borderId="1" xfId="0" applyBorder="1" applyAlignment="1">
      <alignment horizontal="center" vertical="center" wrapText="1"/>
    </xf>
    <xf numFmtId="0" fontId="16" fillId="2" borderId="0" xfId="0" applyFont="1" applyFill="1" applyAlignment="1">
      <alignment horizontal="left"/>
    </xf>
    <xf numFmtId="0" fontId="18" fillId="9"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9" xfId="0" applyFont="1" applyBorder="1" applyAlignment="1">
      <alignment horizontal="center" vertical="center" wrapText="1"/>
    </xf>
    <xf numFmtId="0" fontId="22" fillId="2" borderId="1" xfId="0" applyFont="1" applyFill="1" applyBorder="1" applyAlignment="1">
      <alignment horizontal="center"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 fontId="30" fillId="0" borderId="33" xfId="0" applyNumberFormat="1" applyFont="1" applyBorder="1" applyAlignment="1">
      <alignment horizontal="center" vertical="center" wrapText="1"/>
    </xf>
    <xf numFmtId="1" fontId="30" fillId="0" borderId="35" xfId="0" applyNumberFormat="1"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4" fillId="12" borderId="0" xfId="0" applyFont="1" applyFill="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8" xfId="0" applyFont="1" applyBorder="1" applyAlignment="1">
      <alignment horizontal="left" vertical="center" wrapText="1"/>
    </xf>
    <xf numFmtId="0" fontId="24" fillId="12" borderId="12" xfId="0" applyFont="1" applyFill="1" applyBorder="1" applyAlignment="1">
      <alignment horizontal="left" vertical="center" wrapText="1"/>
    </xf>
    <xf numFmtId="0" fontId="24" fillId="12" borderId="11" xfId="0" applyFont="1" applyFill="1" applyBorder="1" applyAlignment="1">
      <alignment horizontal="left" vertical="center" wrapText="1"/>
    </xf>
    <xf numFmtId="0" fontId="24" fillId="12" borderId="8"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Alignment="1">
      <alignment horizontal="center" vertical="center" wrapText="1"/>
    </xf>
  </cellXfs>
  <cellStyles count="251">
    <cellStyle name="Millares [0] 2" xfId="27" xr:uid="{00000000-0005-0000-0000-000000000000}"/>
    <cellStyle name="Millares [0] 2 2" xfId="60" xr:uid="{00000000-0005-0000-0000-000001000000}"/>
    <cellStyle name="Millares [0] 2 2 2" xfId="246" xr:uid="{70178125-BC3F-466E-B576-3A934D6B4FB4}"/>
    <cellStyle name="Millares [0] 2 2 3" xfId="219" xr:uid="{7FADFFE3-90FB-48D7-A971-2FF42DD0A5D1}"/>
    <cellStyle name="Millares [0] 2 2 4" xfId="190" xr:uid="{DBEEEFDC-3EF6-4570-8F34-9B043D1F0CEE}"/>
    <cellStyle name="Millares [0] 2 2 5" xfId="125" xr:uid="{B2A66F93-2B9E-4E53-9363-23F896016E2B}"/>
    <cellStyle name="Millares [0] 2 3" xfId="231" xr:uid="{4F182E13-EAD1-4736-85CD-8240DDA36AF6}"/>
    <cellStyle name="Millares [0] 2 4" xfId="209" xr:uid="{93F6F86C-F537-4658-8721-C8FF25382642}"/>
    <cellStyle name="Millares [0] 2 5" xfId="157" xr:uid="{509FAA90-CACB-490F-9B60-EFAE3EA064B6}"/>
    <cellStyle name="Millares [0] 2 6" xfId="92" xr:uid="{E50D708A-39CC-430B-9E3B-0814069CBAD7}"/>
    <cellStyle name="Millares [0] 3" xfId="16" xr:uid="{00000000-0005-0000-0000-000002000000}"/>
    <cellStyle name="Millares [0] 3 2" xfId="49" xr:uid="{00000000-0005-0000-0000-000003000000}"/>
    <cellStyle name="Millares [0] 3 2 2" xfId="237" xr:uid="{D655E9D6-E710-4E14-A535-8E18963A87CF}"/>
    <cellStyle name="Millares [0] 3 2 3" xfId="179" xr:uid="{0691EEA9-3054-4864-BDBD-8ABEC976A75D}"/>
    <cellStyle name="Millares [0] 3 2 4" xfId="114" xr:uid="{56FBADFB-2376-4CBE-B332-E73EC01DC6D3}"/>
    <cellStyle name="Millares [0] 3 3" xfId="213" xr:uid="{2DFFA1DA-B071-4D20-B527-F554F15FC3A4}"/>
    <cellStyle name="Millares [0] 3 4" xfId="146" xr:uid="{19AE0BE0-63D1-4CB7-AA7C-84C89E8DD501}"/>
    <cellStyle name="Millares [0] 3 5" xfId="81" xr:uid="{0BFEA49D-E594-466E-BD9E-BE9872C9FC08}"/>
    <cellStyle name="Millares 2" xfId="5" xr:uid="{00000000-0005-0000-0000-000004000000}"/>
    <cellStyle name="Millares 2 10" xfId="72" xr:uid="{3E30DFB9-5763-44A6-8605-725CD5F371DB}"/>
    <cellStyle name="Millares 2 2" xfId="8" xr:uid="{00000000-0005-0000-0000-000005000000}"/>
    <cellStyle name="Millares 2 2 2" xfId="26" xr:uid="{00000000-0005-0000-0000-000006000000}"/>
    <cellStyle name="Millares 2 2 2 2" xfId="59" xr:uid="{00000000-0005-0000-0000-000007000000}"/>
    <cellStyle name="Millares 2 2 2 2 2" xfId="245" xr:uid="{BD606123-F5B9-4440-B83D-101A213C3473}"/>
    <cellStyle name="Millares 2 2 2 2 3" xfId="218" xr:uid="{86072CC3-9A7F-4143-BFF1-5442D46D81CB}"/>
    <cellStyle name="Millares 2 2 2 2 4" xfId="189" xr:uid="{79B74FCA-6C83-4094-9D71-0C3D712AC08F}"/>
    <cellStyle name="Millares 2 2 2 2 5" xfId="124" xr:uid="{4A86228D-2244-49D3-A0EF-9E3346D1FAED}"/>
    <cellStyle name="Millares 2 2 2 3" xfId="230" xr:uid="{9434F144-AF83-4F10-A3CC-90ED8C510C1C}"/>
    <cellStyle name="Millares 2 2 2 4" xfId="208" xr:uid="{A1EBA802-397B-4734-B6E5-19D9204A8658}"/>
    <cellStyle name="Millares 2 2 2 5" xfId="156" xr:uid="{5DF0DF7F-F358-4D49-A7ED-9C24858AB7A4}"/>
    <cellStyle name="Millares 2 2 2 6" xfId="91" xr:uid="{9AEA8918-8F90-4D6A-9391-C342817240DB}"/>
    <cellStyle name="Millares 2 2 3" xfId="15" xr:uid="{00000000-0005-0000-0000-000008000000}"/>
    <cellStyle name="Millares 2 2 3 2" xfId="48" xr:uid="{00000000-0005-0000-0000-000009000000}"/>
    <cellStyle name="Millares 2 2 3 2 2" xfId="236" xr:uid="{5513FAE5-915E-40E0-A3DA-34106CD15786}"/>
    <cellStyle name="Millares 2 2 3 2 3" xfId="178" xr:uid="{0BE3D5FB-7380-4ADF-82AB-E1C518946963}"/>
    <cellStyle name="Millares 2 2 3 2 4" xfId="113" xr:uid="{1AA5122A-45E1-4FB3-87C5-C73915942E82}"/>
    <cellStyle name="Millares 2 2 3 3" xfId="212" xr:uid="{A72D6AB6-4E55-4C08-A0E5-BE6CD604C92D}"/>
    <cellStyle name="Millares 2 2 3 4" xfId="145" xr:uid="{7C379CA4-D027-47D5-BA97-34B6377D225A}"/>
    <cellStyle name="Millares 2 2 3 5" xfId="80" xr:uid="{23BCB1FA-489F-40E3-B251-D18765834AC2}"/>
    <cellStyle name="Millares 2 2 4" xfId="42" xr:uid="{00000000-0005-0000-0000-00000A000000}"/>
    <cellStyle name="Millares 2 2 4 2" xfId="222" xr:uid="{85001139-E468-46C8-94FF-97E5EA6552B4}"/>
    <cellStyle name="Millares 2 2 4 3" xfId="172" xr:uid="{B24B326E-D2CC-4899-BAB6-E6EBFEA8C11E}"/>
    <cellStyle name="Millares 2 2 4 4" xfId="107" xr:uid="{4324FA92-C527-418E-8636-3E204AECF5BD}"/>
    <cellStyle name="Millares 2 2 5" xfId="203" xr:uid="{DE56B833-E14E-46D0-B6E7-0BB6C9BB8330}"/>
    <cellStyle name="Millares 2 2 6" xfId="139" xr:uid="{ABCCEFE4-B798-4C36-B486-F72383B647AF}"/>
    <cellStyle name="Millares 2 2 7" xfId="74" xr:uid="{4B292B3B-5E18-4A2D-A339-BAE4690E4689}"/>
    <cellStyle name="Millares 2 3" xfId="9" xr:uid="{00000000-0005-0000-0000-00000B000000}"/>
    <cellStyle name="Millares 2 3 2" xfId="29" xr:uid="{00000000-0005-0000-0000-00000C000000}"/>
    <cellStyle name="Millares 2 3 2 2" xfId="62" xr:uid="{00000000-0005-0000-0000-00000D000000}"/>
    <cellStyle name="Millares 2 3 2 2 2" xfId="248" xr:uid="{59F0856E-7949-4F03-93D6-1970D4E87194}"/>
    <cellStyle name="Millares 2 3 2 2 3" xfId="220" xr:uid="{ECBC0042-24A0-4EEA-940D-5408566AFEEA}"/>
    <cellStyle name="Millares 2 3 2 2 4" xfId="192" xr:uid="{8B1011F0-541C-40C8-BC48-73C1800062DE}"/>
    <cellStyle name="Millares 2 3 2 2 5" xfId="127" xr:uid="{A5D349BE-6918-484A-BD00-58109C2E9BD9}"/>
    <cellStyle name="Millares 2 3 2 3" xfId="233" xr:uid="{32999440-5B61-49C6-B848-15E43F9C57A8}"/>
    <cellStyle name="Millares 2 3 2 4" xfId="210" xr:uid="{7392991A-8A27-46C8-95F4-C2D43BC4DE89}"/>
    <cellStyle name="Millares 2 3 2 5" xfId="159" xr:uid="{0593A806-C02E-4FC0-9E73-39F7FE1DF319}"/>
    <cellStyle name="Millares 2 3 2 6" xfId="94" xr:uid="{6C244E4D-24CA-4349-80EF-B13131A147EA}"/>
    <cellStyle name="Millares 2 3 3" xfId="18" xr:uid="{00000000-0005-0000-0000-00000E000000}"/>
    <cellStyle name="Millares 2 3 3 2" xfId="51" xr:uid="{00000000-0005-0000-0000-00000F000000}"/>
    <cellStyle name="Millares 2 3 3 2 2" xfId="238" xr:uid="{A1B14592-5C5A-4589-8B20-B1A3DF62257D}"/>
    <cellStyle name="Millares 2 3 3 2 3" xfId="181" xr:uid="{388ED3BB-5111-43C9-A935-2FFD7AF35150}"/>
    <cellStyle name="Millares 2 3 3 2 4" xfId="116" xr:uid="{6B9FCE24-F3E0-4D6A-9953-10216AC838DF}"/>
    <cellStyle name="Millares 2 3 3 3" xfId="214" xr:uid="{7983D92D-ACAC-40EC-9F7A-08B754DE8967}"/>
    <cellStyle name="Millares 2 3 3 4" xfId="148" xr:uid="{5350A5C8-5959-4636-83AA-599B0F16F423}"/>
    <cellStyle name="Millares 2 3 3 5" xfId="83" xr:uid="{87AFD237-EBE1-4645-8F51-5D61EAD70D96}"/>
    <cellStyle name="Millares 2 3 4" xfId="43" xr:uid="{00000000-0005-0000-0000-000010000000}"/>
    <cellStyle name="Millares 2 3 4 2" xfId="223" xr:uid="{DF8F0157-EEA1-4811-ADB0-37DA7A878EA9}"/>
    <cellStyle name="Millares 2 3 4 3" xfId="173" xr:uid="{036F21B0-BC6C-43AD-9BEE-D13A31C33FFB}"/>
    <cellStyle name="Millares 2 3 4 4" xfId="108" xr:uid="{93BCAB2E-7B4D-42D0-A7C3-B96ACD40F9AD}"/>
    <cellStyle name="Millares 2 3 5" xfId="204" xr:uid="{1521D82E-1A27-485F-91A9-72F1F5B0FF58}"/>
    <cellStyle name="Millares 2 3 6" xfId="140" xr:uid="{08C0E0AE-27C1-4D5F-B937-60202D5E125C}"/>
    <cellStyle name="Millares 2 3 7" xfId="75" xr:uid="{75969FC3-FB8D-4BDC-93A8-D4CB448674D4}"/>
    <cellStyle name="Millares 2 4" xfId="20" xr:uid="{00000000-0005-0000-0000-000011000000}"/>
    <cellStyle name="Millares 2 4 2" xfId="53" xr:uid="{00000000-0005-0000-0000-000012000000}"/>
    <cellStyle name="Millares 2 4 2 2" xfId="239" xr:uid="{D047378E-BB7F-4D6B-BC21-204A8ED9E754}"/>
    <cellStyle name="Millares 2 4 2 3" xfId="215" xr:uid="{FFC6B6CF-B07A-493D-9DBA-1ADDC8FB60E9}"/>
    <cellStyle name="Millares 2 4 2 4" xfId="183" xr:uid="{8F9FECBC-C625-46C9-85D4-3D26BD26FF10}"/>
    <cellStyle name="Millares 2 4 2 5" xfId="118" xr:uid="{EDF8AC6C-5325-4717-ADE9-88BB4D2FA244}"/>
    <cellStyle name="Millares 2 4 3" xfId="224" xr:uid="{4C060DC3-7A3A-4234-BC24-C2669A655D53}"/>
    <cellStyle name="Millares 2 4 4" xfId="205" xr:uid="{F04EFD70-E21E-464C-A1BB-C1E289C7514B}"/>
    <cellStyle name="Millares 2 4 5" xfId="150" xr:uid="{90EC30C4-91E6-4085-BABD-6A337756C450}"/>
    <cellStyle name="Millares 2 4 6" xfId="85" xr:uid="{48E48D10-722A-41DC-AD20-4A386ADB8DBE}"/>
    <cellStyle name="Millares 2 5" xfId="22" xr:uid="{00000000-0005-0000-0000-000013000000}"/>
    <cellStyle name="Millares 2 5 2" xfId="55" xr:uid="{00000000-0005-0000-0000-000014000000}"/>
    <cellStyle name="Millares 2 5 2 2" xfId="241" xr:uid="{12849D1C-6AD8-4D74-AAA7-E1F7B311483F}"/>
    <cellStyle name="Millares 2 5 2 3" xfId="216" xr:uid="{B12D1176-3F86-48BC-9E7B-FCC4747918F9}"/>
    <cellStyle name="Millares 2 5 2 4" xfId="185" xr:uid="{9CE6C3C7-C4AD-4471-8356-961279E1E713}"/>
    <cellStyle name="Millares 2 5 2 5" xfId="120" xr:uid="{97708405-F14D-4D66-A12B-B79CE7D5ACF0}"/>
    <cellStyle name="Millares 2 5 3" xfId="226" xr:uid="{08661F84-3D23-441D-80AC-26843199ADC1}"/>
    <cellStyle name="Millares 2 5 4" xfId="206" xr:uid="{29A04BF4-B1F4-415A-A5A6-7D94B129ADE4}"/>
    <cellStyle name="Millares 2 5 5" xfId="152" xr:uid="{8A390983-9E26-48BB-A34A-7A16B640AF58}"/>
    <cellStyle name="Millares 2 5 6" xfId="87" xr:uid="{52B238D8-A4E7-411D-8309-95267B93A689}"/>
    <cellStyle name="Millares 2 6" xfId="12" xr:uid="{00000000-0005-0000-0000-000015000000}"/>
    <cellStyle name="Millares 2 6 2" xfId="46" xr:uid="{00000000-0005-0000-0000-000016000000}"/>
    <cellStyle name="Millares 2 6 2 2" xfId="235" xr:uid="{4A6DD3B4-2B9F-4493-8EF8-4F0E0AC97574}"/>
    <cellStyle name="Millares 2 6 2 3" xfId="176" xr:uid="{7C5BEE08-5E2F-4D06-8FA1-6E821CF00F6C}"/>
    <cellStyle name="Millares 2 6 2 4" xfId="111" xr:uid="{C6DEFCD3-2907-4066-96A2-0D9E44B61589}"/>
    <cellStyle name="Millares 2 6 3" xfId="211" xr:uid="{40D2546F-DF6D-446A-AE7A-627ACB6F8F0C}"/>
    <cellStyle name="Millares 2 6 4" xfId="143" xr:uid="{20AEC3D2-D318-4610-B6C2-E33CD80D3E81}"/>
    <cellStyle name="Millares 2 6 5" xfId="78" xr:uid="{78B107D0-2B04-44B3-B586-927BEDDADAB1}"/>
    <cellStyle name="Millares 2 7" xfId="40" xr:uid="{00000000-0005-0000-0000-000017000000}"/>
    <cellStyle name="Millares 2 7 2" xfId="221" xr:uid="{F2F8DC66-725F-4CB0-B8D1-C004877E4F6B}"/>
    <cellStyle name="Millares 2 7 3" xfId="170" xr:uid="{24DE60B8-6695-4D20-AACF-370533613542}"/>
    <cellStyle name="Millares 2 7 4" xfId="105" xr:uid="{91AC127C-8608-448C-9D35-790AA4A33818}"/>
    <cellStyle name="Millares 2 8" xfId="202" xr:uid="{431DEC9A-B9F3-4824-A432-2049D67B2D20}"/>
    <cellStyle name="Millares 2 9" xfId="137" xr:uid="{4540498C-90D6-48C2-BECF-6F1A3C6CCAD3}"/>
    <cellStyle name="Millares 3" xfId="24" xr:uid="{00000000-0005-0000-0000-000018000000}"/>
    <cellStyle name="Millares 3 2" xfId="57" xr:uid="{00000000-0005-0000-0000-000019000000}"/>
    <cellStyle name="Millares 3 2 2" xfId="243" xr:uid="{87E4041F-87A6-4B7D-B796-D4264778D812}"/>
    <cellStyle name="Millares 3 2 3" xfId="217" xr:uid="{25AB590A-8A36-4237-BC4A-4266ACABE611}"/>
    <cellStyle name="Millares 3 2 4" xfId="187" xr:uid="{C673815E-67E0-4CF9-A0FE-D7CDCBC7592B}"/>
    <cellStyle name="Millares 3 2 5" xfId="122" xr:uid="{485290E9-0EB4-486C-83FC-245C85585DEB}"/>
    <cellStyle name="Millares 3 3" xfId="228" xr:uid="{63BE2A20-15BB-4B7A-BB2E-C963E6F2C4D7}"/>
    <cellStyle name="Millares 3 4" xfId="207" xr:uid="{BB4DE327-325A-4AD6-B3EA-13BDC87A61FA}"/>
    <cellStyle name="Millares 3 5" xfId="154" xr:uid="{E9DE16C3-ADB5-4681-AFBD-50A835B83981}"/>
    <cellStyle name="Millares 3 6" xfId="89" xr:uid="{04E4C5F0-60E8-42FF-A80A-EE119E16DBF0}"/>
    <cellStyle name="Millares 4" xfId="33" xr:uid="{00000000-0005-0000-0000-00001A000000}"/>
    <cellStyle name="Millares 4 2" xfId="66" xr:uid="{00000000-0005-0000-0000-00001B000000}"/>
    <cellStyle name="Millares 4 2 2" xfId="196" xr:uid="{30E5D9E4-603D-4BB9-BC34-48065A3347A2}"/>
    <cellStyle name="Millares 4 2 3" xfId="131" xr:uid="{850C3BA3-7442-418D-9B44-DB28DE239A1F}"/>
    <cellStyle name="Millares 4 3" xfId="163" xr:uid="{B78698A4-8436-4879-8C20-8F30AC6A2A7E}"/>
    <cellStyle name="Millares 4 4" xfId="98" xr:uid="{C8284B1F-E087-42D1-A626-0DECBB06D7C7}"/>
    <cellStyle name="Millares 5" xfId="36" xr:uid="{00000000-0005-0000-0000-00001C000000}"/>
    <cellStyle name="Millares 5 2" xfId="69" xr:uid="{00000000-0005-0000-0000-00001D000000}"/>
    <cellStyle name="Millares 5 2 2" xfId="199" xr:uid="{B3188C3A-BE9C-4CF5-AC4B-0DF0C98B27CA}"/>
    <cellStyle name="Millares 5 2 3" xfId="134" xr:uid="{73A7ABC0-1120-4660-BB42-893219894411}"/>
    <cellStyle name="Millares 5 3" xfId="166" xr:uid="{DBB2369E-914B-469E-8DF6-8FC5798F9737}"/>
    <cellStyle name="Millares 5 4" xfId="101" xr:uid="{7B3BDD72-B576-4496-846A-A4878AC089F1}"/>
    <cellStyle name="Millares 6" xfId="35" xr:uid="{00000000-0005-0000-0000-00001E000000}"/>
    <cellStyle name="Millares 6 2" xfId="68" xr:uid="{00000000-0005-0000-0000-00001F000000}"/>
    <cellStyle name="Millares 6 2 2" xfId="198" xr:uid="{6D432BD4-8C03-46A5-A57C-B7F47B1C05CC}"/>
    <cellStyle name="Millares 6 2 3" xfId="133" xr:uid="{5B6D9A1C-AC35-410D-B867-FBB110D59B6E}"/>
    <cellStyle name="Millares 6 3" xfId="165" xr:uid="{CF4B5C33-02ED-4D62-8E6F-3AC6EDF274EA}"/>
    <cellStyle name="Millares 6 4" xfId="100" xr:uid="{272CB6E2-DED5-4146-BD0A-12201CC08690}"/>
    <cellStyle name="Millares 7" xfId="34" xr:uid="{00000000-0005-0000-0000-000020000000}"/>
    <cellStyle name="Millares 7 2" xfId="67" xr:uid="{00000000-0005-0000-0000-000021000000}"/>
    <cellStyle name="Millares 7 2 2" xfId="197" xr:uid="{DF34BC23-E3F7-485B-9A7C-CC41CA56E16C}"/>
    <cellStyle name="Millares 7 2 3" xfId="132" xr:uid="{B782FF0B-A967-4066-A1C6-0B0A6A212C59}"/>
    <cellStyle name="Millares 7 3" xfId="164" xr:uid="{AEDB0FFD-E950-467D-AF83-E27FE510E9DC}"/>
    <cellStyle name="Millares 7 4" xfId="99" xr:uid="{171AFE64-ABD6-4E2F-979D-DEBEEA01D4B1}"/>
    <cellStyle name="Moneda [0] 2" xfId="28" xr:uid="{00000000-0005-0000-0000-000022000000}"/>
    <cellStyle name="Moneda [0] 2 2" xfId="61" xr:uid="{00000000-0005-0000-0000-000023000000}"/>
    <cellStyle name="Moneda [0] 2 2 2" xfId="247" xr:uid="{E732B91B-732C-449F-8367-09D6B0860431}"/>
    <cellStyle name="Moneda [0] 2 2 3" xfId="191" xr:uid="{A94F889F-DCE6-4101-BDE6-24903006E8AF}"/>
    <cellStyle name="Moneda [0] 2 2 4" xfId="126" xr:uid="{12272200-A4BC-4DD8-AD63-0C74B2A7F45F}"/>
    <cellStyle name="Moneda [0] 2 3" xfId="232" xr:uid="{F79CF408-B33F-48CC-BFAC-04F0759C8FF4}"/>
    <cellStyle name="Moneda [0] 2 4" xfId="158" xr:uid="{BF01B692-17AA-4869-B9EA-CB19E01FBEF3}"/>
    <cellStyle name="Moneda [0] 2 5" xfId="93" xr:uid="{BBFB0890-0F19-44DC-B48E-DF314E2CFD52}"/>
    <cellStyle name="Moneda [0] 3" xfId="17" xr:uid="{00000000-0005-0000-0000-000024000000}"/>
    <cellStyle name="Moneda [0] 3 2" xfId="50" xr:uid="{00000000-0005-0000-0000-000025000000}"/>
    <cellStyle name="Moneda [0] 3 2 2" xfId="180" xr:uid="{76BCDA58-A560-4559-A2AA-B0B602028EBC}"/>
    <cellStyle name="Moneda [0] 3 2 3" xfId="115" xr:uid="{C50CF35E-CFA2-476E-ABC9-B2BCDC15D344}"/>
    <cellStyle name="Moneda [0] 3 3" xfId="147" xr:uid="{34E51B95-9A99-44A3-818A-E8BEAD4C523C}"/>
    <cellStyle name="Moneda [0] 3 4" xfId="82" xr:uid="{244C898D-9C56-404B-B8D5-A4B3A48D66B2}"/>
    <cellStyle name="Moneda 10" xfId="38" xr:uid="{00000000-0005-0000-0000-000026000000}"/>
    <cellStyle name="Moneda 10 2" xfId="71" xr:uid="{00000000-0005-0000-0000-000027000000}"/>
    <cellStyle name="Moneda 10 2 2" xfId="201" xr:uid="{2A4AE0D8-BD85-4A63-BF98-160ACDDC997C}"/>
    <cellStyle name="Moneda 10 2 3" xfId="136" xr:uid="{6DFC04E5-3E83-48E4-8508-0D4A35D81AC3}"/>
    <cellStyle name="Moneda 10 3" xfId="168" xr:uid="{445373E8-3A4D-4179-B4C6-41117E3BFFBC}"/>
    <cellStyle name="Moneda 10 4" xfId="103" xr:uid="{422FA93F-FBEA-4F4F-B62C-12F9291CC8B3}"/>
    <cellStyle name="Moneda 11" xfId="32" xr:uid="{00000000-0005-0000-0000-000028000000}"/>
    <cellStyle name="Moneda 11 2" xfId="65" xr:uid="{00000000-0005-0000-0000-000029000000}"/>
    <cellStyle name="Moneda 11 2 2" xfId="195" xr:uid="{7227CA3D-40BD-4EFF-AE3A-D5AF81A91846}"/>
    <cellStyle name="Moneda 11 2 3" xfId="130" xr:uid="{9384D462-B218-43E3-8133-45B4E177CBB6}"/>
    <cellStyle name="Moneda 11 3" xfId="162" xr:uid="{3926C50C-6EB5-4BDE-8334-F1CA5F49A6C0}"/>
    <cellStyle name="Moneda 11 4" xfId="97" xr:uid="{0F304C80-BB18-485D-8B7B-22A8CB9D33FD}"/>
    <cellStyle name="Moneda 12" xfId="13" xr:uid="{00000000-0005-0000-0000-00002A000000}"/>
    <cellStyle name="Moneda 13" xfId="39" xr:uid="{00000000-0005-0000-0000-00002B000000}"/>
    <cellStyle name="Moneda 13 2" xfId="169" xr:uid="{DDC50BA4-8022-44A0-80E9-16EDC8D9DD58}"/>
    <cellStyle name="Moneda 13 3" xfId="104" xr:uid="{02678E00-5FB9-4BD4-84CE-BA97EDDCBE48}"/>
    <cellStyle name="Moneda 2" xfId="6" xr:uid="{00000000-0005-0000-0000-00002C000000}"/>
    <cellStyle name="Moneda 3" xfId="7" xr:uid="{00000000-0005-0000-0000-00002D000000}"/>
    <cellStyle name="Moneda 3 2" xfId="25" xr:uid="{00000000-0005-0000-0000-00002E000000}"/>
    <cellStyle name="Moneda 3 2 2" xfId="58" xr:uid="{00000000-0005-0000-0000-00002F000000}"/>
    <cellStyle name="Moneda 3 2 2 2" xfId="244" xr:uid="{127D611F-AED2-4844-A523-E601F559DD1C}"/>
    <cellStyle name="Moneda 3 2 2 3" xfId="188" xr:uid="{C2BB8333-EBC6-44AE-9EA5-34B3FC2B5C8C}"/>
    <cellStyle name="Moneda 3 2 2 4" xfId="123" xr:uid="{5DDC0277-EF0F-4F17-BA48-CCC514779A2D}"/>
    <cellStyle name="Moneda 3 2 3" xfId="229" xr:uid="{4CAEF757-2FDE-4810-856C-0A2272AF2822}"/>
    <cellStyle name="Moneda 3 2 4" xfId="155" xr:uid="{6068C4B2-2DBD-4FCE-9A9A-CE1F33C84603}"/>
    <cellStyle name="Moneda 3 2 5" xfId="90" xr:uid="{EF6D0CEA-DD66-4230-8DE2-72ECCD85B150}"/>
    <cellStyle name="Moneda 3 3" xfId="14" xr:uid="{00000000-0005-0000-0000-000030000000}"/>
    <cellStyle name="Moneda 3 3 2" xfId="47" xr:uid="{00000000-0005-0000-0000-000031000000}"/>
    <cellStyle name="Moneda 3 3 2 2" xfId="177" xr:uid="{CF11BB0B-EDF5-4801-93F4-1744D1074B02}"/>
    <cellStyle name="Moneda 3 3 2 3" xfId="112" xr:uid="{1A3518B6-CF3E-4B78-8242-3422C29D65DB}"/>
    <cellStyle name="Moneda 3 3 3" xfId="144" xr:uid="{AAC9452A-9E0D-464E-BCA6-AEF623A49B27}"/>
    <cellStyle name="Moneda 3 3 4" xfId="79" xr:uid="{9AE350FA-1FD2-4FEE-90F6-636FA92BDD85}"/>
    <cellStyle name="Moneda 3 4" xfId="41" xr:uid="{00000000-0005-0000-0000-000032000000}"/>
    <cellStyle name="Moneda 3 4 2" xfId="171" xr:uid="{7FAA42EC-E7E6-465C-9C4A-2ACC6E890D28}"/>
    <cellStyle name="Moneda 3 4 3" xfId="106" xr:uid="{78F43573-DD72-457C-8637-48904B94C53A}"/>
    <cellStyle name="Moneda 3 5" xfId="138" xr:uid="{CE167393-8000-411D-B7DB-047487371688}"/>
    <cellStyle name="Moneda 3 6" xfId="73" xr:uid="{3061BEE7-ED9E-49C8-B6F9-97804B2389BA}"/>
    <cellStyle name="Moneda 4" xfId="10" xr:uid="{00000000-0005-0000-0000-000033000000}"/>
    <cellStyle name="Moneda 4 2" xfId="30" xr:uid="{00000000-0005-0000-0000-000034000000}"/>
    <cellStyle name="Moneda 4 2 2" xfId="63" xr:uid="{00000000-0005-0000-0000-000035000000}"/>
    <cellStyle name="Moneda 4 2 2 2" xfId="249" xr:uid="{E85121A7-86CD-4925-ABDA-9E6D29F6CD9D}"/>
    <cellStyle name="Moneda 4 2 2 3" xfId="193" xr:uid="{40D39BD1-2528-4E57-85D0-A962E721A39C}"/>
    <cellStyle name="Moneda 4 2 2 4" xfId="128" xr:uid="{883AB257-345B-49EC-A920-0565DDCDF797}"/>
    <cellStyle name="Moneda 4 2 3" xfId="234" xr:uid="{D22A220B-0518-4054-9279-AFECA94491A9}"/>
    <cellStyle name="Moneda 4 2 4" xfId="160" xr:uid="{D786C58C-B269-42FD-833C-1B780F9AF871}"/>
    <cellStyle name="Moneda 4 2 5" xfId="95" xr:uid="{96199F28-1D49-417E-ABE1-6A22395FDFDF}"/>
    <cellStyle name="Moneda 4 3" xfId="19" xr:uid="{00000000-0005-0000-0000-000036000000}"/>
    <cellStyle name="Moneda 4 3 2" xfId="52" xr:uid="{00000000-0005-0000-0000-000037000000}"/>
    <cellStyle name="Moneda 4 3 2 2" xfId="182" xr:uid="{B77C7CC3-29A4-4AF0-A88D-C32D0F6CC073}"/>
    <cellStyle name="Moneda 4 3 2 3" xfId="117" xr:uid="{62AB15BE-A293-4D20-930D-31FDF344E9FF}"/>
    <cellStyle name="Moneda 4 3 3" xfId="149" xr:uid="{C7F91718-8239-4A23-93D9-E2D638CC0DA8}"/>
    <cellStyle name="Moneda 4 3 4" xfId="84" xr:uid="{51EE94D3-32D7-48D0-A563-A43D3812197A}"/>
    <cellStyle name="Moneda 4 4" xfId="44" xr:uid="{00000000-0005-0000-0000-000038000000}"/>
    <cellStyle name="Moneda 4 4 2" xfId="174" xr:uid="{E0EC3747-342C-4A00-BFA3-9FD902703209}"/>
    <cellStyle name="Moneda 4 4 3" xfId="109" xr:uid="{4FD25F76-728C-41FB-A193-E95CF855B665}"/>
    <cellStyle name="Moneda 4 5" xfId="141" xr:uid="{886DB6D0-3BA2-476D-BF7C-8E2F54FC2DF1}"/>
    <cellStyle name="Moneda 4 6" xfId="76" xr:uid="{9894E7BE-6ACC-4FA7-9817-4E5B6C8D0485}"/>
    <cellStyle name="Moneda 5" xfId="21" xr:uid="{00000000-0005-0000-0000-000039000000}"/>
    <cellStyle name="Moneda 5 2" xfId="54" xr:uid="{00000000-0005-0000-0000-00003A000000}"/>
    <cellStyle name="Moneda 5 2 2" xfId="240" xr:uid="{F6719D75-67B7-4FAE-8C2F-A2CA11A0DEFB}"/>
    <cellStyle name="Moneda 5 2 3" xfId="184" xr:uid="{70C2350E-210B-460D-9339-D926566B039F}"/>
    <cellStyle name="Moneda 5 2 4" xfId="119" xr:uid="{397815FD-A0EE-41CA-96EC-C0D4C3B5893A}"/>
    <cellStyle name="Moneda 5 3" xfId="225" xr:uid="{30DFACAE-199F-42E7-9F08-3FD3608F0454}"/>
    <cellStyle name="Moneda 5 4" xfId="151" xr:uid="{D30A8722-4B81-493E-878C-56E06195D247}"/>
    <cellStyle name="Moneda 5 5" xfId="86" xr:uid="{45926AAC-9D82-4114-B001-902ECA1C086F}"/>
    <cellStyle name="Moneda 6" xfId="23" xr:uid="{00000000-0005-0000-0000-00003B000000}"/>
    <cellStyle name="Moneda 6 2" xfId="56" xr:uid="{00000000-0005-0000-0000-00003C000000}"/>
    <cellStyle name="Moneda 6 2 2" xfId="242" xr:uid="{AA5F3F99-4468-44FF-9A80-C5A3A580BA50}"/>
    <cellStyle name="Moneda 6 2 3" xfId="186" xr:uid="{FA99460A-AE4D-4D04-9263-B8CEB219A882}"/>
    <cellStyle name="Moneda 6 2 4" xfId="121" xr:uid="{A80DAD7B-DEC2-48F8-B166-B348656D9269}"/>
    <cellStyle name="Moneda 6 3" xfId="227" xr:uid="{E4340DD4-9206-4491-80F6-CA894215DDFA}"/>
    <cellStyle name="Moneda 6 4" xfId="153" xr:uid="{9136828C-3978-4698-A362-7DAF39562AA0}"/>
    <cellStyle name="Moneda 6 5" xfId="88" xr:uid="{1A37130B-0D00-452D-8E13-E1F2E329E45D}"/>
    <cellStyle name="Moneda 7" xfId="11" xr:uid="{00000000-0005-0000-0000-00003D000000}"/>
    <cellStyle name="Moneda 7 2" xfId="45" xr:uid="{00000000-0005-0000-0000-00003E000000}"/>
    <cellStyle name="Moneda 7 2 2" xfId="175" xr:uid="{1A76D414-5CC1-4368-BF93-BF8D2DBDDF67}"/>
    <cellStyle name="Moneda 7 2 3" xfId="110" xr:uid="{531274A5-174A-4404-9573-A0716DF8AF81}"/>
    <cellStyle name="Moneda 7 3" xfId="142" xr:uid="{24216711-C269-49A4-BD31-CFCB7B9211EA}"/>
    <cellStyle name="Moneda 7 4" xfId="77" xr:uid="{A1C70821-A85C-4055-8555-E23673ECB813}"/>
    <cellStyle name="Moneda 8" xfId="31" xr:uid="{00000000-0005-0000-0000-00003F000000}"/>
    <cellStyle name="Moneda 8 2" xfId="64" xr:uid="{00000000-0005-0000-0000-000040000000}"/>
    <cellStyle name="Moneda 8 2 2" xfId="194" xr:uid="{F128702C-C089-4F96-A421-DBD6BC3A8FE3}"/>
    <cellStyle name="Moneda 8 2 3" xfId="129" xr:uid="{C548620E-2AD8-4820-830E-CFCFAE2F5A4E}"/>
    <cellStyle name="Moneda 8 3" xfId="161" xr:uid="{D629D9AC-5D69-459B-812B-80C6125DEB90}"/>
    <cellStyle name="Moneda 8 4" xfId="96" xr:uid="{8B07F5D8-75C8-4452-A12A-965FDC286A07}"/>
    <cellStyle name="Moneda 9" xfId="37" xr:uid="{00000000-0005-0000-0000-000041000000}"/>
    <cellStyle name="Moneda 9 2" xfId="70" xr:uid="{00000000-0005-0000-0000-000042000000}"/>
    <cellStyle name="Moneda 9 2 2" xfId="200" xr:uid="{33E98260-DBDE-45FE-8734-5F86EED185CD}"/>
    <cellStyle name="Moneda 9 2 3" xfId="135" xr:uid="{CADEE4DA-5429-48B2-900D-205E6B565506}"/>
    <cellStyle name="Moneda 9 3" xfId="167" xr:uid="{A62430FE-1D97-4200-A4E4-AA7BEBD917BA}"/>
    <cellStyle name="Moneda 9 4" xfId="102" xr:uid="{9FA26DDC-5C3E-4C68-BDB6-58956487B084}"/>
    <cellStyle name="Normal" xfId="0" builtinId="0"/>
    <cellStyle name="Normal 2" xfId="1" xr:uid="{00000000-0005-0000-0000-000044000000}"/>
    <cellStyle name="Normal 2 2" xfId="4" xr:uid="{00000000-0005-0000-0000-000045000000}"/>
    <cellStyle name="Normal 2 3" xfId="250" xr:uid="{AB46D4D4-4CA3-41F2-8297-FFB84F9ACE9D}"/>
    <cellStyle name="Normal 3" xfId="2" xr:uid="{00000000-0005-0000-0000-000046000000}"/>
    <cellStyle name="Porcentaje" xfId="3" builtinId="5"/>
  </cellStyles>
  <dxfs count="0"/>
  <tableStyles count="0" defaultTableStyle="TableStyleMedium2" defaultPivotStyle="PivotStyleLight16"/>
  <colors>
    <mruColors>
      <color rgb="FF99FF66"/>
      <color rgb="FFFF996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830580</xdr:colOff>
          <xdr:row>0</xdr:row>
          <xdr:rowOff>0</xdr:rowOff>
        </xdr:from>
        <xdr:to>
          <xdr:col>2</xdr:col>
          <xdr:colOff>1485900</xdr:colOff>
          <xdr:row>5</xdr:row>
          <xdr:rowOff>7620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1343026</xdr:colOff>
      <xdr:row>0</xdr:row>
      <xdr:rowOff>104775</xdr:rowOff>
    </xdr:from>
    <xdr:to>
      <xdr:col>6</xdr:col>
      <xdr:colOff>1485900</xdr:colOff>
      <xdr:row>3</xdr:row>
      <xdr:rowOff>124719</xdr:rowOff>
    </xdr:to>
    <xdr:pic>
      <xdr:nvPicPr>
        <xdr:cNvPr id="4" name="1 Imagen">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776" y="104775"/>
          <a:ext cx="2219324" cy="705744"/>
        </a:xfrm>
        <a:prstGeom prst="rect">
          <a:avLst/>
        </a:prstGeom>
      </xdr:spPr>
    </xdr:pic>
    <xdr:clientData/>
  </xdr:twoCellAnchor>
  <xdr:twoCellAnchor editAs="oneCell">
    <xdr:from>
      <xdr:col>0</xdr:col>
      <xdr:colOff>19050</xdr:colOff>
      <xdr:row>0</xdr:row>
      <xdr:rowOff>0</xdr:rowOff>
    </xdr:from>
    <xdr:to>
      <xdr:col>1</xdr:col>
      <xdr:colOff>981076</xdr:colOff>
      <xdr:row>3</xdr:row>
      <xdr:rowOff>180975</xdr:rowOff>
    </xdr:to>
    <xdr:pic>
      <xdr:nvPicPr>
        <xdr:cNvPr id="5" name="2 Imagen" descr="https://ids.gov.co/web/images/sampledata/overlay/logo.jpg">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0"/>
          <a:ext cx="172402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687917</xdr:colOff>
      <xdr:row>33</xdr:row>
      <xdr:rowOff>105836</xdr:rowOff>
    </xdr:from>
    <xdr:to>
      <xdr:col>7</xdr:col>
      <xdr:colOff>5292</xdr:colOff>
      <xdr:row>35</xdr:row>
      <xdr:rowOff>138796</xdr:rowOff>
    </xdr:to>
    <xdr:pic>
      <xdr:nvPicPr>
        <xdr:cNvPr id="6" name="1 Imagen" descr="https://ids.gov.co/web/images/sampledata/overlay/logo.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642" y="105836"/>
          <a:ext cx="1031875" cy="41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423334</xdr:colOff>
      <xdr:row>33</xdr:row>
      <xdr:rowOff>52916</xdr:rowOff>
    </xdr:from>
    <xdr:to>
      <xdr:col>15</xdr:col>
      <xdr:colOff>165894</xdr:colOff>
      <xdr:row>35</xdr:row>
      <xdr:rowOff>146443</xdr:rowOff>
    </xdr:to>
    <xdr:pic>
      <xdr:nvPicPr>
        <xdr:cNvPr id="7" name="2 Imagen">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38709" y="52916"/>
          <a:ext cx="2028560" cy="474527"/>
        </a:xfrm>
        <a:prstGeom prst="rect">
          <a:avLst/>
        </a:prstGeom>
      </xdr:spPr>
    </xdr:pic>
    <xdr:clientData/>
  </xdr:twoCellAnchor>
  <xdr:twoCellAnchor editAs="oneCell">
    <xdr:from>
      <xdr:col>5</xdr:col>
      <xdr:colOff>1343026</xdr:colOff>
      <xdr:row>53</xdr:row>
      <xdr:rowOff>95250</xdr:rowOff>
    </xdr:from>
    <xdr:to>
      <xdr:col>6</xdr:col>
      <xdr:colOff>1123950</xdr:colOff>
      <xdr:row>56</xdr:row>
      <xdr:rowOff>5156</xdr:rowOff>
    </xdr:to>
    <xdr:pic>
      <xdr:nvPicPr>
        <xdr:cNvPr id="8" name="1 Imagen">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39376" y="95250"/>
          <a:ext cx="1857374" cy="481406"/>
        </a:xfrm>
        <a:prstGeom prst="rect">
          <a:avLst/>
        </a:prstGeom>
      </xdr:spPr>
    </xdr:pic>
    <xdr:clientData/>
  </xdr:twoCellAnchor>
  <xdr:twoCellAnchor editAs="oneCell">
    <xdr:from>
      <xdr:col>1</xdr:col>
      <xdr:colOff>76200</xdr:colOff>
      <xdr:row>53</xdr:row>
      <xdr:rowOff>0</xdr:rowOff>
    </xdr:from>
    <xdr:to>
      <xdr:col>2</xdr:col>
      <xdr:colOff>304801</xdr:colOff>
      <xdr:row>56</xdr:row>
      <xdr:rowOff>47625</xdr:rowOff>
    </xdr:to>
    <xdr:pic>
      <xdr:nvPicPr>
        <xdr:cNvPr id="9" name="2 Imagen" descr="https://ids.gov.co/web/images/sampledata/overlay/logo.jpg">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1266826</xdr:colOff>
      <xdr:row>68</xdr:row>
      <xdr:rowOff>95250</xdr:rowOff>
    </xdr:from>
    <xdr:to>
      <xdr:col>8</xdr:col>
      <xdr:colOff>609600</xdr:colOff>
      <xdr:row>71</xdr:row>
      <xdr:rowOff>5156</xdr:rowOff>
    </xdr:to>
    <xdr:pic>
      <xdr:nvPicPr>
        <xdr:cNvPr id="10" name="1 Imagen">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982326" y="95250"/>
          <a:ext cx="1857374" cy="481406"/>
        </a:xfrm>
        <a:prstGeom prst="rect">
          <a:avLst/>
        </a:prstGeom>
      </xdr:spPr>
    </xdr:pic>
    <xdr:clientData/>
  </xdr:twoCellAnchor>
  <xdr:twoCellAnchor editAs="oneCell">
    <xdr:from>
      <xdr:col>2</xdr:col>
      <xdr:colOff>0</xdr:colOff>
      <xdr:row>68</xdr:row>
      <xdr:rowOff>0</xdr:rowOff>
    </xdr:from>
    <xdr:to>
      <xdr:col>3</xdr:col>
      <xdr:colOff>123826</xdr:colOff>
      <xdr:row>71</xdr:row>
      <xdr:rowOff>47625</xdr:rowOff>
    </xdr:to>
    <xdr:pic>
      <xdr:nvPicPr>
        <xdr:cNvPr id="11" name="2 Imagen" descr="https://ids.gov.co/web/images/sampledata/overlay/logo.jpg">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783431</xdr:colOff>
      <xdr:row>83</xdr:row>
      <xdr:rowOff>240507</xdr:rowOff>
    </xdr:from>
    <xdr:to>
      <xdr:col>10</xdr:col>
      <xdr:colOff>321469</xdr:colOff>
      <xdr:row>86</xdr:row>
      <xdr:rowOff>98026</xdr:rowOff>
    </xdr:to>
    <xdr:pic>
      <xdr:nvPicPr>
        <xdr:cNvPr id="12" name="1 Imagen">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56056" y="240507"/>
          <a:ext cx="1843088" cy="476644"/>
        </a:xfrm>
        <a:prstGeom prst="rect">
          <a:avLst/>
        </a:prstGeom>
      </xdr:spPr>
    </xdr:pic>
    <xdr:clientData/>
  </xdr:twoCellAnchor>
  <xdr:twoCellAnchor editAs="oneCell">
    <xdr:from>
      <xdr:col>2</xdr:col>
      <xdr:colOff>557213</xdr:colOff>
      <xdr:row>83</xdr:row>
      <xdr:rowOff>190500</xdr:rowOff>
    </xdr:from>
    <xdr:to>
      <xdr:col>3</xdr:col>
      <xdr:colOff>328612</xdr:colOff>
      <xdr:row>87</xdr:row>
      <xdr:rowOff>114299</xdr:rowOff>
    </xdr:to>
    <xdr:pic>
      <xdr:nvPicPr>
        <xdr:cNvPr id="13" name="2 Imagen" descr="https://ids.gov.co/web/images/sampledata/overlay/logo.jpg">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8" y="190500"/>
          <a:ext cx="13715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stemas/Plan_Anticorrupcion/2017/2.Estrategias%20de%20Racionaliz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1"/>
  <sheetViews>
    <sheetView tabSelected="1" topLeftCell="A8" zoomScale="55" zoomScaleNormal="55" zoomScalePageLayoutView="119" workbookViewId="0">
      <selection activeCell="Q55" sqref="Q55:Q56"/>
    </sheetView>
  </sheetViews>
  <sheetFormatPr baseColWidth="10" defaultColWidth="10.88671875" defaultRowHeight="14.4" x14ac:dyDescent="0.3"/>
  <cols>
    <col min="1" max="1" width="26" style="97" customWidth="1"/>
    <col min="2" max="2" width="29.6640625" style="1" customWidth="1"/>
    <col min="3" max="3" width="33.109375" style="1" customWidth="1"/>
    <col min="4" max="4" width="63.88671875" style="1" customWidth="1"/>
    <col min="5" max="5" width="23.44140625" style="1" customWidth="1"/>
    <col min="6" max="6" width="39.44140625" style="1" customWidth="1"/>
    <col min="7" max="7" width="27.5546875" style="1" customWidth="1"/>
    <col min="8" max="8" width="20.6640625" style="1" customWidth="1"/>
    <col min="9" max="9" width="44.44140625" style="4" customWidth="1"/>
    <col min="10" max="10" width="19.109375" style="5" customWidth="1"/>
    <col min="11" max="11" width="54.6640625" style="1" customWidth="1"/>
    <col min="12" max="12" width="19.44140625" style="5" customWidth="1"/>
    <col min="13" max="13" width="16.109375" style="58" customWidth="1"/>
    <col min="14" max="14" width="17.88671875" style="4" customWidth="1"/>
    <col min="15" max="15" width="19.109375" style="5" customWidth="1"/>
    <col min="16" max="16" width="25.88671875" style="1" customWidth="1"/>
    <col min="17" max="17" width="19.44140625" style="5" customWidth="1"/>
    <col min="18" max="18" width="16.109375" style="1" customWidth="1"/>
    <col min="19" max="19" width="18.109375" style="4" customWidth="1"/>
    <col min="20" max="20" width="19.109375" style="5" customWidth="1"/>
    <col min="21" max="21" width="23.88671875" style="1" customWidth="1"/>
    <col min="22" max="22" width="19.44140625" style="5" customWidth="1"/>
    <col min="23" max="23" width="16.109375" style="1" customWidth="1"/>
    <col min="24" max="24" width="19.88671875" style="4" customWidth="1"/>
    <col min="25" max="25" width="19.109375" style="5" customWidth="1"/>
    <col min="26" max="26" width="24.109375" style="1" customWidth="1"/>
    <col min="27" max="27" width="19.44140625" style="5" customWidth="1"/>
    <col min="28" max="16384" width="10.88671875" style="1"/>
  </cols>
  <sheetData>
    <row r="1" spans="1:33" s="6" customFormat="1" ht="15" customHeight="1" x14ac:dyDescent="0.3">
      <c r="A1" s="666"/>
      <c r="B1" s="666"/>
      <c r="C1" s="666"/>
      <c r="D1" s="666"/>
      <c r="E1" s="647" t="s">
        <v>6</v>
      </c>
      <c r="F1" s="648"/>
      <c r="G1" s="648"/>
      <c r="H1" s="648"/>
      <c r="I1" s="648"/>
      <c r="J1" s="648"/>
      <c r="K1" s="648"/>
      <c r="L1" s="648"/>
      <c r="M1" s="648"/>
      <c r="N1" s="648"/>
      <c r="O1" s="648"/>
      <c r="P1" s="648"/>
      <c r="Q1" s="648"/>
      <c r="R1" s="648"/>
      <c r="S1" s="648"/>
      <c r="T1" s="648"/>
      <c r="U1" s="648"/>
      <c r="V1" s="648"/>
      <c r="W1" s="648"/>
      <c r="X1" s="648"/>
      <c r="Y1" s="649"/>
      <c r="Z1" s="626" t="s">
        <v>7</v>
      </c>
      <c r="AA1" s="627"/>
    </row>
    <row r="2" spans="1:33" s="6" customFormat="1" ht="15" customHeight="1" x14ac:dyDescent="0.3">
      <c r="A2" s="666"/>
      <c r="B2" s="666"/>
      <c r="C2" s="666"/>
      <c r="D2" s="666"/>
      <c r="E2" s="660" t="s">
        <v>22</v>
      </c>
      <c r="F2" s="661"/>
      <c r="G2" s="661"/>
      <c r="H2" s="661"/>
      <c r="I2" s="661"/>
      <c r="J2" s="661"/>
      <c r="K2" s="661"/>
      <c r="L2" s="661"/>
      <c r="M2" s="661"/>
      <c r="N2" s="661"/>
      <c r="O2" s="661"/>
      <c r="P2" s="661"/>
      <c r="Q2" s="661"/>
      <c r="R2" s="661"/>
      <c r="S2" s="661"/>
      <c r="T2" s="661"/>
      <c r="U2" s="661"/>
      <c r="V2" s="661"/>
      <c r="W2" s="661"/>
      <c r="X2" s="661"/>
      <c r="Y2" s="661"/>
      <c r="Z2" s="634" t="s">
        <v>8</v>
      </c>
      <c r="AA2" s="635"/>
    </row>
    <row r="3" spans="1:33" s="6" customFormat="1" x14ac:dyDescent="0.3">
      <c r="A3" s="666"/>
      <c r="B3" s="666"/>
      <c r="C3" s="666"/>
      <c r="D3" s="666"/>
      <c r="E3" s="662"/>
      <c r="F3" s="663"/>
      <c r="G3" s="663"/>
      <c r="H3" s="663"/>
      <c r="I3" s="663"/>
      <c r="J3" s="663"/>
      <c r="K3" s="663"/>
      <c r="L3" s="663"/>
      <c r="M3" s="663"/>
      <c r="N3" s="663"/>
      <c r="O3" s="663"/>
      <c r="P3" s="663"/>
      <c r="Q3" s="663"/>
      <c r="R3" s="663"/>
      <c r="S3" s="663"/>
      <c r="T3" s="663"/>
      <c r="U3" s="663"/>
      <c r="V3" s="663"/>
      <c r="W3" s="663"/>
      <c r="X3" s="663"/>
      <c r="Y3" s="663"/>
      <c r="Z3" s="636"/>
      <c r="AA3" s="637"/>
    </row>
    <row r="4" spans="1:33" s="6" customFormat="1" x14ac:dyDescent="0.3">
      <c r="A4" s="666"/>
      <c r="B4" s="666"/>
      <c r="C4" s="666"/>
      <c r="D4" s="666"/>
      <c r="E4" s="662"/>
      <c r="F4" s="663"/>
      <c r="G4" s="663"/>
      <c r="H4" s="663"/>
      <c r="I4" s="663"/>
      <c r="J4" s="663"/>
      <c r="K4" s="663"/>
      <c r="L4" s="663"/>
      <c r="M4" s="663"/>
      <c r="N4" s="663"/>
      <c r="O4" s="663"/>
      <c r="P4" s="663"/>
      <c r="Q4" s="663"/>
      <c r="R4" s="663"/>
      <c r="S4" s="663"/>
      <c r="T4" s="663"/>
      <c r="U4" s="663"/>
      <c r="V4" s="663"/>
      <c r="W4" s="663"/>
      <c r="X4" s="663"/>
      <c r="Y4" s="663"/>
      <c r="Z4" s="638" t="s">
        <v>5</v>
      </c>
      <c r="AA4" s="639"/>
    </row>
    <row r="5" spans="1:33" s="6" customFormat="1" ht="43.5" customHeight="1" x14ac:dyDescent="0.3">
      <c r="A5" s="666"/>
      <c r="B5" s="666"/>
      <c r="C5" s="666"/>
      <c r="D5" s="666"/>
      <c r="E5" s="662"/>
      <c r="F5" s="663"/>
      <c r="G5" s="663"/>
      <c r="H5" s="663"/>
      <c r="I5" s="663"/>
      <c r="J5" s="663"/>
      <c r="K5" s="663"/>
      <c r="L5" s="663"/>
      <c r="M5" s="663"/>
      <c r="N5" s="663"/>
      <c r="O5" s="663"/>
      <c r="P5" s="663"/>
      <c r="Q5" s="663"/>
      <c r="R5" s="663"/>
      <c r="S5" s="663"/>
      <c r="T5" s="663"/>
      <c r="U5" s="663"/>
      <c r="V5" s="663"/>
      <c r="W5" s="663"/>
      <c r="X5" s="663"/>
      <c r="Y5" s="663"/>
      <c r="Z5" s="658" t="s">
        <v>36</v>
      </c>
      <c r="AA5" s="658"/>
    </row>
    <row r="6" spans="1:33" s="2" customFormat="1" ht="54" customHeight="1" thickBot="1" x14ac:dyDescent="0.35">
      <c r="A6" s="667" t="s">
        <v>770</v>
      </c>
      <c r="B6" s="667"/>
      <c r="C6" s="667"/>
      <c r="D6" s="667"/>
      <c r="E6" s="664"/>
      <c r="F6" s="665"/>
      <c r="G6" s="665"/>
      <c r="H6" s="665"/>
      <c r="I6" s="665"/>
      <c r="J6" s="665"/>
      <c r="K6" s="665"/>
      <c r="L6" s="665"/>
      <c r="M6" s="665"/>
      <c r="N6" s="665"/>
      <c r="O6" s="665"/>
      <c r="P6" s="665"/>
      <c r="Q6" s="665"/>
      <c r="R6" s="665"/>
      <c r="S6" s="665"/>
      <c r="T6" s="665"/>
      <c r="U6" s="665"/>
      <c r="V6" s="665"/>
      <c r="W6" s="665"/>
      <c r="X6" s="665"/>
      <c r="Y6" s="665"/>
      <c r="Z6" s="659"/>
      <c r="AA6" s="659"/>
    </row>
    <row r="7" spans="1:33" s="6" customFormat="1" ht="15.75" customHeight="1" thickBot="1" x14ac:dyDescent="0.35">
      <c r="A7" s="604" t="s">
        <v>631</v>
      </c>
      <c r="B7" s="604" t="s">
        <v>17</v>
      </c>
      <c r="C7" s="604" t="s">
        <v>2</v>
      </c>
      <c r="D7" s="604" t="s">
        <v>3</v>
      </c>
      <c r="E7" s="607" t="s">
        <v>4</v>
      </c>
      <c r="F7" s="609" t="s">
        <v>0</v>
      </c>
      <c r="G7" s="610"/>
      <c r="H7" s="609" t="s">
        <v>35</v>
      </c>
      <c r="I7" s="610"/>
      <c r="J7" s="610"/>
      <c r="K7" s="610"/>
      <c r="L7" s="611"/>
      <c r="M7" s="655" t="s">
        <v>34</v>
      </c>
      <c r="N7" s="656"/>
      <c r="O7" s="656"/>
      <c r="P7" s="656"/>
      <c r="Q7" s="657"/>
      <c r="R7" s="644" t="s">
        <v>33</v>
      </c>
      <c r="S7" s="645"/>
      <c r="T7" s="645"/>
      <c r="U7" s="645"/>
      <c r="V7" s="646"/>
      <c r="W7" s="631" t="s">
        <v>32</v>
      </c>
      <c r="X7" s="632"/>
      <c r="Y7" s="632"/>
      <c r="Z7" s="632"/>
      <c r="AA7" s="633"/>
      <c r="AB7" s="19"/>
      <c r="AC7" s="19"/>
      <c r="AD7" s="19"/>
      <c r="AE7" s="19"/>
      <c r="AF7" s="19"/>
      <c r="AG7" s="19"/>
    </row>
    <row r="8" spans="1:33" s="6" customFormat="1" ht="15.75" customHeight="1" thickBot="1" x14ac:dyDescent="0.35">
      <c r="A8" s="605"/>
      <c r="B8" s="605"/>
      <c r="C8" s="605"/>
      <c r="D8" s="605"/>
      <c r="E8" s="607"/>
      <c r="F8" s="650"/>
      <c r="G8" s="651"/>
      <c r="H8" s="625" t="s">
        <v>19</v>
      </c>
      <c r="I8" s="612"/>
      <c r="J8" s="612"/>
      <c r="K8" s="612" t="s">
        <v>1</v>
      </c>
      <c r="L8" s="623" t="s">
        <v>20</v>
      </c>
      <c r="M8" s="653" t="s">
        <v>19</v>
      </c>
      <c r="N8" s="654"/>
      <c r="O8" s="654"/>
      <c r="P8" s="614" t="s">
        <v>1</v>
      </c>
      <c r="Q8" s="616" t="s">
        <v>27</v>
      </c>
      <c r="R8" s="621" t="s">
        <v>19</v>
      </c>
      <c r="S8" s="622"/>
      <c r="T8" s="622"/>
      <c r="U8" s="622" t="s">
        <v>1</v>
      </c>
      <c r="V8" s="629" t="s">
        <v>24</v>
      </c>
      <c r="W8" s="652" t="s">
        <v>19</v>
      </c>
      <c r="X8" s="640"/>
      <c r="Y8" s="640"/>
      <c r="Z8" s="640" t="s">
        <v>1</v>
      </c>
      <c r="AA8" s="642" t="s">
        <v>23</v>
      </c>
      <c r="AB8" s="19"/>
      <c r="AC8" s="19"/>
      <c r="AD8" s="19"/>
      <c r="AE8" s="19"/>
      <c r="AF8" s="19"/>
      <c r="AG8" s="19"/>
    </row>
    <row r="9" spans="1:33" s="6" customFormat="1" ht="89.25" customHeight="1" x14ac:dyDescent="0.3">
      <c r="A9" s="606"/>
      <c r="B9" s="606"/>
      <c r="C9" s="606"/>
      <c r="D9" s="606"/>
      <c r="E9" s="608"/>
      <c r="F9" s="292" t="s">
        <v>18</v>
      </c>
      <c r="G9" s="293" t="s">
        <v>21</v>
      </c>
      <c r="H9" s="294" t="s">
        <v>30</v>
      </c>
      <c r="I9" s="295" t="s">
        <v>31</v>
      </c>
      <c r="J9" s="296" t="s">
        <v>29</v>
      </c>
      <c r="K9" s="613"/>
      <c r="L9" s="624"/>
      <c r="M9" s="10" t="s">
        <v>30</v>
      </c>
      <c r="N9" s="11" t="s">
        <v>31</v>
      </c>
      <c r="O9" s="12" t="s">
        <v>28</v>
      </c>
      <c r="P9" s="615"/>
      <c r="Q9" s="617"/>
      <c r="R9" s="13" t="s">
        <v>30</v>
      </c>
      <c r="S9" s="14" t="s">
        <v>31</v>
      </c>
      <c r="T9" s="15" t="s">
        <v>26</v>
      </c>
      <c r="U9" s="628"/>
      <c r="V9" s="630"/>
      <c r="W9" s="16" t="s">
        <v>30</v>
      </c>
      <c r="X9" s="17" t="s">
        <v>31</v>
      </c>
      <c r="Y9" s="18" t="s">
        <v>25</v>
      </c>
      <c r="Z9" s="641"/>
      <c r="AA9" s="643"/>
      <c r="AB9" s="19"/>
      <c r="AC9" s="19"/>
      <c r="AD9" s="19"/>
      <c r="AE9" s="19"/>
      <c r="AF9" s="19"/>
      <c r="AG9" s="19"/>
    </row>
    <row r="10" spans="1:33" ht="71.25" customHeight="1" x14ac:dyDescent="0.3">
      <c r="A10" s="561" t="s">
        <v>632</v>
      </c>
      <c r="B10" s="149" t="s">
        <v>41</v>
      </c>
      <c r="C10" s="522" t="s">
        <v>357</v>
      </c>
      <c r="D10" s="88" t="s">
        <v>886</v>
      </c>
      <c r="E10" s="98" t="s">
        <v>748</v>
      </c>
      <c r="F10" s="98" t="s">
        <v>360</v>
      </c>
      <c r="G10" s="59">
        <v>1</v>
      </c>
      <c r="H10" s="63">
        <v>1</v>
      </c>
      <c r="I10" s="7">
        <v>1</v>
      </c>
      <c r="J10" s="22">
        <f t="shared" ref="J10:J16" si="0">IFERROR((H10/I10),0)</f>
        <v>1</v>
      </c>
      <c r="K10" s="3"/>
      <c r="L10" s="62">
        <f>IFERROR(IF(G10="Según demanda",H10/I10,H10/G10),0)</f>
        <v>1</v>
      </c>
      <c r="M10" s="63"/>
      <c r="N10" s="7"/>
      <c r="O10" s="22">
        <f>IFERROR((M10/N10),0)</f>
        <v>0</v>
      </c>
      <c r="P10" s="3"/>
      <c r="Q10" s="62">
        <f>IFERROR(IF(G10="Según demanda",(M10+H10)/(I10+N10),(M10+H10)/G10),0)</f>
        <v>1</v>
      </c>
      <c r="R10" s="7"/>
      <c r="S10" s="7"/>
      <c r="T10" s="22">
        <f>IFERROR((R10/S10),0)</f>
        <v>0</v>
      </c>
      <c r="U10" s="3"/>
      <c r="V10" s="21">
        <f>IFERROR(IF(G10="Según demanda",(R10+M10+H10)/(I10+N10+S10),(R10+M10+H10)/G10),0)</f>
        <v>1</v>
      </c>
      <c r="W10" s="7"/>
      <c r="X10" s="7"/>
      <c r="Y10" s="22">
        <f>IFERROR((W10/X10),0)</f>
        <v>0</v>
      </c>
      <c r="Z10" s="3"/>
      <c r="AA10" s="21">
        <f>IFERROR(IF(G10="Según demanda",(W10+R10+M10+H10)/(I10+N10+S10+X10),(W10+R10+M10+H10)/G10),0)</f>
        <v>1</v>
      </c>
      <c r="AB10" s="58"/>
    </row>
    <row r="11" spans="1:33" ht="45.6" customHeight="1" x14ac:dyDescent="0.3">
      <c r="A11" s="561"/>
      <c r="B11" s="149" t="s">
        <v>9</v>
      </c>
      <c r="C11" s="522"/>
      <c r="D11" s="88" t="s">
        <v>887</v>
      </c>
      <c r="E11" s="98" t="s">
        <v>358</v>
      </c>
      <c r="F11" s="98" t="s">
        <v>360</v>
      </c>
      <c r="G11" s="59">
        <v>1</v>
      </c>
      <c r="H11" s="63">
        <v>1</v>
      </c>
      <c r="I11" s="7">
        <v>1</v>
      </c>
      <c r="J11" s="22">
        <f t="shared" si="0"/>
        <v>1</v>
      </c>
      <c r="K11" s="3"/>
      <c r="L11" s="62">
        <f>IFERROR(IF(G11="Según demanda",H11/I11,H11/G11),0)</f>
        <v>1</v>
      </c>
      <c r="M11" s="63"/>
      <c r="N11" s="7"/>
      <c r="O11" s="22">
        <f t="shared" ref="O11:O24" si="1">IFERROR((M11/N11),0)</f>
        <v>0</v>
      </c>
      <c r="P11" s="3"/>
      <c r="Q11" s="62">
        <f t="shared" ref="Q11:Q24" si="2">IFERROR(IF(G11="Según demanda",(M11+H11)/(I11+N11),(M11+H11)/G11),0)</f>
        <v>1</v>
      </c>
      <c r="R11" s="7"/>
      <c r="S11" s="7"/>
      <c r="T11" s="22">
        <f t="shared" ref="T11:T54" si="3">IFERROR((R11/S11),0)</f>
        <v>0</v>
      </c>
      <c r="U11" s="3"/>
      <c r="V11" s="21">
        <f t="shared" ref="V11:V56" si="4">IFERROR(IF(G11="Según demanda",(R11+M11+H11)/(I11+N11+S11),(R11+M11+H11)/G11),0)</f>
        <v>1</v>
      </c>
      <c r="W11" s="7"/>
      <c r="X11" s="7"/>
      <c r="Y11" s="22">
        <f t="shared" ref="Y11:Y24" si="5">IFERROR((W11/X11),0)</f>
        <v>0</v>
      </c>
      <c r="Z11" s="3"/>
      <c r="AA11" s="21">
        <f t="shared" ref="AA11:AA24" si="6">IFERROR(IF(G11="Según demanda",(W11+R11+M11+H11)/(I11+N11+S11+X11),(W11+R11+M11+H11)/G11),0)</f>
        <v>1</v>
      </c>
    </row>
    <row r="12" spans="1:33" ht="42.75" customHeight="1" x14ac:dyDescent="0.3">
      <c r="A12" s="561"/>
      <c r="B12" s="149" t="s">
        <v>11</v>
      </c>
      <c r="C12" s="522"/>
      <c r="D12" s="88" t="s">
        <v>888</v>
      </c>
      <c r="E12" s="98" t="s">
        <v>359</v>
      </c>
      <c r="F12" s="98" t="s">
        <v>361</v>
      </c>
      <c r="G12" s="59">
        <v>4</v>
      </c>
      <c r="H12" s="63">
        <v>1</v>
      </c>
      <c r="I12" s="20">
        <v>4</v>
      </c>
      <c r="J12" s="22">
        <f t="shared" si="0"/>
        <v>0.25</v>
      </c>
      <c r="K12" s="3"/>
      <c r="L12" s="62">
        <f t="shared" ref="L12:L54" si="7">IFERROR(IF(G12="Según demanda",H12/I12,H12/G12),0)</f>
        <v>0.25</v>
      </c>
      <c r="M12" s="63"/>
      <c r="N12" s="7"/>
      <c r="O12" s="22">
        <f t="shared" si="1"/>
        <v>0</v>
      </c>
      <c r="P12" s="3"/>
      <c r="Q12" s="62">
        <f t="shared" si="2"/>
        <v>0.25</v>
      </c>
      <c r="R12" s="7"/>
      <c r="S12" s="7"/>
      <c r="T12" s="22">
        <f t="shared" si="3"/>
        <v>0</v>
      </c>
      <c r="U12" s="3"/>
      <c r="V12" s="21">
        <f t="shared" si="4"/>
        <v>0.25</v>
      </c>
      <c r="W12" s="7"/>
      <c r="X12" s="7"/>
      <c r="Y12" s="22">
        <f t="shared" si="5"/>
        <v>0</v>
      </c>
      <c r="Z12" s="3"/>
      <c r="AA12" s="21">
        <f t="shared" si="6"/>
        <v>0.25</v>
      </c>
    </row>
    <row r="13" spans="1:33" ht="57" customHeight="1" x14ac:dyDescent="0.3">
      <c r="A13" s="561" t="s">
        <v>632</v>
      </c>
      <c r="B13" s="149" t="s">
        <v>9</v>
      </c>
      <c r="C13" s="522" t="s">
        <v>362</v>
      </c>
      <c r="D13" s="88" t="s">
        <v>363</v>
      </c>
      <c r="E13" s="98" t="s">
        <v>364</v>
      </c>
      <c r="F13" s="98" t="s">
        <v>369</v>
      </c>
      <c r="G13" s="59">
        <v>4</v>
      </c>
      <c r="H13" s="63">
        <v>1</v>
      </c>
      <c r="I13" s="20">
        <v>4</v>
      </c>
      <c r="J13" s="22">
        <f t="shared" si="0"/>
        <v>0.25</v>
      </c>
      <c r="K13" s="3"/>
      <c r="L13" s="62">
        <f t="shared" si="7"/>
        <v>0.25</v>
      </c>
      <c r="M13" s="63"/>
      <c r="N13" s="7"/>
      <c r="O13" s="22">
        <f t="shared" si="1"/>
        <v>0</v>
      </c>
      <c r="P13" s="3"/>
      <c r="Q13" s="62">
        <f t="shared" si="2"/>
        <v>0.25</v>
      </c>
      <c r="R13" s="7"/>
      <c r="S13" s="7"/>
      <c r="T13" s="22">
        <f t="shared" si="3"/>
        <v>0</v>
      </c>
      <c r="U13" s="3"/>
      <c r="V13" s="21">
        <f t="shared" si="4"/>
        <v>0.25</v>
      </c>
      <c r="W13" s="7"/>
      <c r="X13" s="7"/>
      <c r="Y13" s="22">
        <f t="shared" si="5"/>
        <v>0</v>
      </c>
      <c r="Z13" s="3"/>
      <c r="AA13" s="21">
        <f t="shared" si="6"/>
        <v>0.25</v>
      </c>
    </row>
    <row r="14" spans="1:33" ht="46.95" customHeight="1" x14ac:dyDescent="0.3">
      <c r="A14" s="561"/>
      <c r="B14" s="149" t="s">
        <v>9</v>
      </c>
      <c r="C14" s="522"/>
      <c r="D14" s="88" t="s">
        <v>365</v>
      </c>
      <c r="E14" s="98" t="s">
        <v>366</v>
      </c>
      <c r="F14" s="98" t="s">
        <v>369</v>
      </c>
      <c r="G14" s="59" t="s">
        <v>681</v>
      </c>
      <c r="H14" s="63">
        <v>0</v>
      </c>
      <c r="I14" s="20">
        <v>0</v>
      </c>
      <c r="J14" s="22">
        <f t="shared" si="0"/>
        <v>0</v>
      </c>
      <c r="K14" s="3" t="s">
        <v>889</v>
      </c>
      <c r="L14" s="62">
        <f t="shared" si="7"/>
        <v>0</v>
      </c>
      <c r="M14" s="63"/>
      <c r="N14" s="7"/>
      <c r="O14" s="22">
        <f t="shared" si="1"/>
        <v>0</v>
      </c>
      <c r="P14" s="3"/>
      <c r="Q14" s="62">
        <f t="shared" si="2"/>
        <v>0</v>
      </c>
      <c r="R14" s="7"/>
      <c r="S14" s="7"/>
      <c r="T14" s="22">
        <f>IFERROR((R14/S14),0)</f>
        <v>0</v>
      </c>
      <c r="U14" s="3"/>
      <c r="V14" s="21">
        <f t="shared" si="4"/>
        <v>0</v>
      </c>
      <c r="W14" s="7"/>
      <c r="X14" s="7"/>
      <c r="Y14" s="22">
        <f t="shared" si="5"/>
        <v>0</v>
      </c>
      <c r="Z14" s="3"/>
      <c r="AA14" s="21">
        <f>IFERROR(IF(G14="Según demanda",(W14+R14+M14+H14)/(I14+N14+S14+X14),(W14+R14+M14+H14)/G14),0)</f>
        <v>0</v>
      </c>
    </row>
    <row r="15" spans="1:33" ht="53.4" customHeight="1" x14ac:dyDescent="0.3">
      <c r="A15" s="561"/>
      <c r="B15" s="149" t="s">
        <v>41</v>
      </c>
      <c r="C15" s="522"/>
      <c r="D15" s="88" t="s">
        <v>367</v>
      </c>
      <c r="E15" s="98" t="s">
        <v>368</v>
      </c>
      <c r="F15" s="98" t="s">
        <v>360</v>
      </c>
      <c r="G15" s="59">
        <v>1</v>
      </c>
      <c r="H15" s="63">
        <v>0</v>
      </c>
      <c r="I15" s="7">
        <v>0</v>
      </c>
      <c r="J15" s="22">
        <f t="shared" si="0"/>
        <v>0</v>
      </c>
      <c r="K15" s="3" t="s">
        <v>890</v>
      </c>
      <c r="L15" s="62">
        <f t="shared" si="7"/>
        <v>0</v>
      </c>
      <c r="M15" s="63"/>
      <c r="N15" s="7"/>
      <c r="O15" s="22">
        <f t="shared" si="1"/>
        <v>0</v>
      </c>
      <c r="P15" s="3"/>
      <c r="Q15" s="62">
        <f t="shared" si="2"/>
        <v>0</v>
      </c>
      <c r="R15" s="7"/>
      <c r="S15" s="7"/>
      <c r="T15" s="22">
        <f t="shared" si="3"/>
        <v>0</v>
      </c>
      <c r="U15" s="3"/>
      <c r="V15" s="21">
        <f t="shared" si="4"/>
        <v>0</v>
      </c>
      <c r="W15" s="7"/>
      <c r="X15" s="7"/>
      <c r="Y15" s="22">
        <f t="shared" si="5"/>
        <v>0</v>
      </c>
      <c r="Z15" s="3"/>
      <c r="AA15" s="21">
        <f t="shared" si="6"/>
        <v>0</v>
      </c>
    </row>
    <row r="16" spans="1:33" ht="71.25" customHeight="1" x14ac:dyDescent="0.3">
      <c r="A16" s="561" t="s">
        <v>632</v>
      </c>
      <c r="B16" s="149" t="s">
        <v>12</v>
      </c>
      <c r="C16" s="671" t="s">
        <v>370</v>
      </c>
      <c r="D16" s="88" t="s">
        <v>371</v>
      </c>
      <c r="E16" s="98" t="s">
        <v>372</v>
      </c>
      <c r="F16" s="98" t="s">
        <v>377</v>
      </c>
      <c r="G16" s="59">
        <v>1</v>
      </c>
      <c r="H16" s="63">
        <v>1</v>
      </c>
      <c r="I16" s="7">
        <v>1</v>
      </c>
      <c r="J16" s="22">
        <f t="shared" si="0"/>
        <v>1</v>
      </c>
      <c r="K16" s="3"/>
      <c r="L16" s="62">
        <f t="shared" si="7"/>
        <v>1</v>
      </c>
      <c r="M16" s="63"/>
      <c r="N16" s="7"/>
      <c r="O16" s="22">
        <f t="shared" si="1"/>
        <v>0</v>
      </c>
      <c r="P16" s="3"/>
      <c r="Q16" s="62">
        <f t="shared" si="2"/>
        <v>1</v>
      </c>
      <c r="R16" s="7"/>
      <c r="S16" s="7"/>
      <c r="T16" s="22">
        <f t="shared" si="3"/>
        <v>0</v>
      </c>
      <c r="U16" s="3"/>
      <c r="V16" s="21">
        <f t="shared" si="4"/>
        <v>1</v>
      </c>
      <c r="W16" s="7"/>
      <c r="X16" s="7"/>
      <c r="Y16" s="22">
        <f t="shared" si="5"/>
        <v>0</v>
      </c>
      <c r="Z16" s="3"/>
      <c r="AA16" s="21">
        <f t="shared" si="6"/>
        <v>1</v>
      </c>
    </row>
    <row r="17" spans="1:27" ht="64.2" customHeight="1" x14ac:dyDescent="0.3">
      <c r="A17" s="561"/>
      <c r="B17" s="149" t="s">
        <v>13</v>
      </c>
      <c r="C17" s="671"/>
      <c r="D17" s="88" t="s">
        <v>633</v>
      </c>
      <c r="E17" s="98" t="s">
        <v>373</v>
      </c>
      <c r="F17" s="98" t="s">
        <v>360</v>
      </c>
      <c r="G17" s="59">
        <v>1</v>
      </c>
      <c r="H17" s="63">
        <v>1</v>
      </c>
      <c r="I17" s="7">
        <v>1</v>
      </c>
      <c r="J17" s="22">
        <f t="shared" ref="J17:J51" si="8">IFERROR((H17/I17),0)</f>
        <v>1</v>
      </c>
      <c r="K17" s="3"/>
      <c r="L17" s="62">
        <f t="shared" si="7"/>
        <v>1</v>
      </c>
      <c r="M17" s="63"/>
      <c r="N17" s="7"/>
      <c r="O17" s="22">
        <f t="shared" si="1"/>
        <v>0</v>
      </c>
      <c r="P17" s="3"/>
      <c r="Q17" s="62">
        <f t="shared" si="2"/>
        <v>1</v>
      </c>
      <c r="R17" s="7"/>
      <c r="S17" s="7"/>
      <c r="T17" s="22">
        <f t="shared" si="3"/>
        <v>0</v>
      </c>
      <c r="U17" s="3"/>
      <c r="V17" s="21">
        <f t="shared" si="4"/>
        <v>1</v>
      </c>
      <c r="W17" s="7"/>
      <c r="X17" s="7"/>
      <c r="Y17" s="22">
        <f t="shared" si="5"/>
        <v>0</v>
      </c>
      <c r="Z17" s="3"/>
      <c r="AA17" s="21">
        <f>IFERROR(IF(G17="Según demanda",(W17+R17+M17+H17)/(I17+N17+S17+X17),(W17+R17+M17+H17)/G17),0)</f>
        <v>1</v>
      </c>
    </row>
    <row r="18" spans="1:27" ht="41.4" customHeight="1" x14ac:dyDescent="0.3">
      <c r="A18" s="561"/>
      <c r="B18" s="149" t="s">
        <v>14</v>
      </c>
      <c r="C18" s="671"/>
      <c r="D18" s="88" t="s">
        <v>374</v>
      </c>
      <c r="E18" s="98" t="s">
        <v>375</v>
      </c>
      <c r="F18" s="98" t="s">
        <v>360</v>
      </c>
      <c r="G18" s="59">
        <v>1</v>
      </c>
      <c r="H18" s="63">
        <v>1</v>
      </c>
      <c r="I18" s="7">
        <v>1</v>
      </c>
      <c r="J18" s="22">
        <f t="shared" si="8"/>
        <v>1</v>
      </c>
      <c r="K18" s="3"/>
      <c r="L18" s="62">
        <f t="shared" si="7"/>
        <v>1</v>
      </c>
      <c r="M18" s="63"/>
      <c r="N18" s="7"/>
      <c r="O18" s="22">
        <f t="shared" si="1"/>
        <v>0</v>
      </c>
      <c r="P18" s="3"/>
      <c r="Q18" s="62">
        <f t="shared" si="2"/>
        <v>1</v>
      </c>
      <c r="R18" s="7"/>
      <c r="S18" s="7"/>
      <c r="T18" s="22">
        <f t="shared" si="3"/>
        <v>0</v>
      </c>
      <c r="U18" s="3"/>
      <c r="V18" s="21">
        <f t="shared" si="4"/>
        <v>1</v>
      </c>
      <c r="W18" s="7"/>
      <c r="X18" s="7"/>
      <c r="Y18" s="22">
        <f t="shared" si="5"/>
        <v>0</v>
      </c>
      <c r="Z18" s="3"/>
      <c r="AA18" s="21">
        <f t="shared" si="6"/>
        <v>1</v>
      </c>
    </row>
    <row r="19" spans="1:27" ht="57" customHeight="1" x14ac:dyDescent="0.3">
      <c r="A19" s="561" t="s">
        <v>632</v>
      </c>
      <c r="B19" s="149" t="s">
        <v>42</v>
      </c>
      <c r="C19" s="671"/>
      <c r="D19" s="88" t="s">
        <v>376</v>
      </c>
      <c r="E19" s="98" t="s">
        <v>372</v>
      </c>
      <c r="F19" s="98" t="s">
        <v>378</v>
      </c>
      <c r="G19" s="59">
        <v>1</v>
      </c>
      <c r="H19" s="63">
        <v>1</v>
      </c>
      <c r="I19" s="20">
        <v>1</v>
      </c>
      <c r="J19" s="22">
        <f t="shared" si="8"/>
        <v>1</v>
      </c>
      <c r="K19" s="3"/>
      <c r="L19" s="62">
        <f t="shared" si="7"/>
        <v>1</v>
      </c>
      <c r="M19" s="63"/>
      <c r="N19" s="7"/>
      <c r="O19" s="22">
        <f t="shared" si="1"/>
        <v>0</v>
      </c>
      <c r="P19" s="3"/>
      <c r="Q19" s="62">
        <f t="shared" si="2"/>
        <v>1</v>
      </c>
      <c r="R19" s="7"/>
      <c r="S19" s="7"/>
      <c r="T19" s="22">
        <f t="shared" si="3"/>
        <v>0</v>
      </c>
      <c r="U19" s="3"/>
      <c r="V19" s="21">
        <f t="shared" si="4"/>
        <v>1</v>
      </c>
      <c r="W19" s="7"/>
      <c r="X19" s="7"/>
      <c r="Y19" s="22">
        <f t="shared" si="5"/>
        <v>0</v>
      </c>
      <c r="Z19" s="3"/>
      <c r="AA19" s="21">
        <f t="shared" si="6"/>
        <v>1</v>
      </c>
    </row>
    <row r="20" spans="1:27" ht="171" customHeight="1" x14ac:dyDescent="0.3">
      <c r="A20" s="561"/>
      <c r="B20" s="149" t="s">
        <v>10</v>
      </c>
      <c r="C20" s="522" t="s">
        <v>379</v>
      </c>
      <c r="D20" s="98" t="s">
        <v>380</v>
      </c>
      <c r="E20" s="98" t="s">
        <v>381</v>
      </c>
      <c r="F20" s="98" t="s">
        <v>430</v>
      </c>
      <c r="G20" s="59" t="s">
        <v>681</v>
      </c>
      <c r="H20" s="63">
        <v>0</v>
      </c>
      <c r="I20" s="63">
        <v>0</v>
      </c>
      <c r="J20" s="22">
        <f t="shared" si="8"/>
        <v>0</v>
      </c>
      <c r="K20" s="59" t="s">
        <v>891</v>
      </c>
      <c r="L20" s="62">
        <f t="shared" si="7"/>
        <v>0</v>
      </c>
      <c r="M20" s="63"/>
      <c r="N20" s="63"/>
      <c r="O20" s="69">
        <f t="shared" si="1"/>
        <v>0</v>
      </c>
      <c r="P20" s="59"/>
      <c r="Q20" s="62">
        <f t="shared" si="2"/>
        <v>0</v>
      </c>
      <c r="R20" s="7"/>
      <c r="S20" s="7"/>
      <c r="T20" s="22">
        <f t="shared" si="3"/>
        <v>0</v>
      </c>
      <c r="U20" s="3"/>
      <c r="V20" s="21">
        <f t="shared" si="4"/>
        <v>0</v>
      </c>
      <c r="W20" s="7"/>
      <c r="X20" s="7"/>
      <c r="Y20" s="22">
        <f t="shared" si="5"/>
        <v>0</v>
      </c>
      <c r="Z20" s="59"/>
      <c r="AA20" s="21">
        <f>IFERROR(IF(G20="Según demanda",(W20+R20+M20+H20)/(I20+N20+S20+X20),(W20+R20+M20+H20)/G20),0)</f>
        <v>0</v>
      </c>
    </row>
    <row r="21" spans="1:27" ht="142.5" customHeight="1" x14ac:dyDescent="0.3">
      <c r="A21" s="561"/>
      <c r="B21" s="149" t="s">
        <v>10</v>
      </c>
      <c r="C21" s="522"/>
      <c r="D21" s="98" t="s">
        <v>382</v>
      </c>
      <c r="E21" s="98" t="s">
        <v>381</v>
      </c>
      <c r="F21" s="98" t="s">
        <v>431</v>
      </c>
      <c r="G21" s="59"/>
      <c r="H21" s="63">
        <v>0</v>
      </c>
      <c r="I21" s="63">
        <v>0</v>
      </c>
      <c r="J21" s="22">
        <f t="shared" si="8"/>
        <v>0</v>
      </c>
      <c r="K21" s="59"/>
      <c r="L21" s="62">
        <f t="shared" si="7"/>
        <v>0</v>
      </c>
      <c r="M21" s="63"/>
      <c r="N21" s="63"/>
      <c r="O21" s="69">
        <f t="shared" si="1"/>
        <v>0</v>
      </c>
      <c r="P21" s="59"/>
      <c r="Q21" s="62">
        <f t="shared" si="2"/>
        <v>0</v>
      </c>
      <c r="R21" s="63"/>
      <c r="S21" s="63"/>
      <c r="T21" s="69">
        <f t="shared" si="3"/>
        <v>0</v>
      </c>
      <c r="U21" s="59"/>
      <c r="V21" s="62">
        <f t="shared" si="4"/>
        <v>0</v>
      </c>
      <c r="W21" s="63"/>
      <c r="X21" s="63"/>
      <c r="Y21" s="69">
        <f t="shared" si="5"/>
        <v>0</v>
      </c>
      <c r="Z21" s="59"/>
      <c r="AA21" s="21">
        <f t="shared" si="6"/>
        <v>0</v>
      </c>
    </row>
    <row r="22" spans="1:27" ht="57" customHeight="1" x14ac:dyDescent="0.3">
      <c r="A22" s="561" t="s">
        <v>632</v>
      </c>
      <c r="B22" s="149" t="s">
        <v>15</v>
      </c>
      <c r="C22" s="503" t="s">
        <v>383</v>
      </c>
      <c r="D22" s="98" t="s">
        <v>634</v>
      </c>
      <c r="E22" s="98" t="s">
        <v>384</v>
      </c>
      <c r="F22" s="98" t="s">
        <v>378</v>
      </c>
      <c r="G22" s="59">
        <v>1</v>
      </c>
      <c r="H22" s="63">
        <v>1</v>
      </c>
      <c r="I22" s="20">
        <v>1</v>
      </c>
      <c r="J22" s="22">
        <f t="shared" si="8"/>
        <v>1</v>
      </c>
      <c r="K22" s="331" t="s">
        <v>891</v>
      </c>
      <c r="L22" s="62">
        <f t="shared" si="7"/>
        <v>1</v>
      </c>
      <c r="M22" s="63"/>
      <c r="N22" s="7"/>
      <c r="O22" s="22">
        <f t="shared" si="1"/>
        <v>0</v>
      </c>
      <c r="P22" s="3"/>
      <c r="Q22" s="62">
        <f t="shared" si="2"/>
        <v>1</v>
      </c>
      <c r="R22" s="7"/>
      <c r="S22" s="7"/>
      <c r="T22" s="22">
        <f t="shared" si="3"/>
        <v>0</v>
      </c>
      <c r="U22" s="3"/>
      <c r="V22" s="21">
        <f t="shared" si="4"/>
        <v>1</v>
      </c>
      <c r="W22" s="7"/>
      <c r="X22" s="7"/>
      <c r="Y22" s="22">
        <f t="shared" si="5"/>
        <v>0</v>
      </c>
      <c r="Z22" s="3"/>
      <c r="AA22" s="21">
        <f>IFERROR(IF(G22="Según demanda",(W22+R22+M22+H22)/(I22+N22+S22+X22),(W22+R22+M22+H22)/G22),0)</f>
        <v>1</v>
      </c>
    </row>
    <row r="23" spans="1:27" ht="57" customHeight="1" x14ac:dyDescent="0.3">
      <c r="A23" s="561"/>
      <c r="B23" s="149" t="s">
        <v>43</v>
      </c>
      <c r="C23" s="504"/>
      <c r="D23" s="98" t="s">
        <v>385</v>
      </c>
      <c r="E23" s="98" t="s">
        <v>386</v>
      </c>
      <c r="F23" s="98" t="s">
        <v>432</v>
      </c>
      <c r="G23" s="59">
        <v>1</v>
      </c>
      <c r="H23" s="63">
        <v>7</v>
      </c>
      <c r="I23" s="20">
        <v>7</v>
      </c>
      <c r="J23" s="22">
        <f t="shared" si="8"/>
        <v>1</v>
      </c>
      <c r="K23" s="3" t="s">
        <v>892</v>
      </c>
      <c r="L23" s="62">
        <f t="shared" si="7"/>
        <v>7</v>
      </c>
      <c r="M23" s="63"/>
      <c r="N23" s="7"/>
      <c r="O23" s="22">
        <f t="shared" si="1"/>
        <v>0</v>
      </c>
      <c r="P23" s="3"/>
      <c r="Q23" s="62">
        <f t="shared" si="2"/>
        <v>7</v>
      </c>
      <c r="R23" s="7"/>
      <c r="S23" s="7"/>
      <c r="T23" s="22">
        <f t="shared" si="3"/>
        <v>0</v>
      </c>
      <c r="U23" s="3"/>
      <c r="V23" s="21">
        <f t="shared" si="4"/>
        <v>7</v>
      </c>
      <c r="W23" s="7"/>
      <c r="X23" s="7"/>
      <c r="Y23" s="22">
        <f t="shared" si="5"/>
        <v>0</v>
      </c>
      <c r="Z23" s="3"/>
      <c r="AA23" s="21">
        <f t="shared" si="6"/>
        <v>7</v>
      </c>
    </row>
    <row r="24" spans="1:27" ht="57" customHeight="1" x14ac:dyDescent="0.3">
      <c r="A24" s="561"/>
      <c r="B24" s="149" t="s">
        <v>16</v>
      </c>
      <c r="C24" s="92" t="s">
        <v>387</v>
      </c>
      <c r="D24" s="92" t="s">
        <v>635</v>
      </c>
      <c r="E24" s="92" t="s">
        <v>388</v>
      </c>
      <c r="F24" s="98" t="s">
        <v>360</v>
      </c>
      <c r="G24" s="59" t="s">
        <v>681</v>
      </c>
      <c r="H24" s="63">
        <v>5</v>
      </c>
      <c r="I24" s="20">
        <v>5</v>
      </c>
      <c r="J24" s="22">
        <f t="shared" si="8"/>
        <v>1</v>
      </c>
      <c r="K24" s="3"/>
      <c r="L24" s="62">
        <f t="shared" si="7"/>
        <v>0</v>
      </c>
      <c r="M24" s="63"/>
      <c r="N24" s="7"/>
      <c r="O24" s="22">
        <f t="shared" si="1"/>
        <v>0</v>
      </c>
      <c r="P24" s="3"/>
      <c r="Q24" s="62">
        <f t="shared" si="2"/>
        <v>0</v>
      </c>
      <c r="R24" s="7"/>
      <c r="S24" s="7"/>
      <c r="T24" s="22">
        <f t="shared" si="3"/>
        <v>0</v>
      </c>
      <c r="U24" s="3"/>
      <c r="V24" s="21">
        <f t="shared" si="4"/>
        <v>0</v>
      </c>
      <c r="W24" s="7"/>
      <c r="X24" s="7"/>
      <c r="Y24" s="22">
        <f t="shared" si="5"/>
        <v>0</v>
      </c>
      <c r="Z24" s="3"/>
      <c r="AA24" s="21">
        <f t="shared" si="6"/>
        <v>0</v>
      </c>
    </row>
    <row r="25" spans="1:27" ht="57" customHeight="1" x14ac:dyDescent="0.3">
      <c r="A25" s="561" t="s">
        <v>632</v>
      </c>
      <c r="B25" s="150" t="s">
        <v>38</v>
      </c>
      <c r="C25" s="92" t="s">
        <v>389</v>
      </c>
      <c r="D25" s="92" t="s">
        <v>390</v>
      </c>
      <c r="E25" s="92" t="s">
        <v>391</v>
      </c>
      <c r="F25" s="98" t="s">
        <v>360</v>
      </c>
      <c r="G25" s="59" t="s">
        <v>681</v>
      </c>
      <c r="H25" s="63">
        <v>2</v>
      </c>
      <c r="I25" s="61">
        <v>2</v>
      </c>
      <c r="J25" s="22">
        <f t="shared" si="8"/>
        <v>1</v>
      </c>
      <c r="K25" s="8" t="s">
        <v>893</v>
      </c>
      <c r="L25" s="62">
        <f t="shared" si="7"/>
        <v>0</v>
      </c>
      <c r="M25" s="63"/>
      <c r="N25" s="7"/>
      <c r="O25" s="22">
        <f t="shared" ref="O25:O54" si="9">IFERROR((M25/N25),0)</f>
        <v>0</v>
      </c>
      <c r="P25" s="9"/>
      <c r="Q25" s="21">
        <f t="shared" ref="Q25:Q56" si="10">IFERROR(IF(G25="Según demanda",(M25+H25)/(I25+N25),(M25+H25)/G25),0)</f>
        <v>0</v>
      </c>
      <c r="R25" s="3"/>
      <c r="S25" s="7"/>
      <c r="T25" s="22">
        <f t="shared" si="3"/>
        <v>0</v>
      </c>
      <c r="U25" s="9"/>
      <c r="V25" s="21">
        <f t="shared" si="4"/>
        <v>0</v>
      </c>
      <c r="W25" s="7"/>
      <c r="X25" s="7"/>
      <c r="Y25" s="22">
        <f t="shared" ref="Y25:Y50" si="11">IFERROR((W25/X25),0)</f>
        <v>0</v>
      </c>
      <c r="Z25" s="8"/>
      <c r="AA25" s="21">
        <f t="shared" ref="AA25:AA30" si="12">IFERROR(IF(G25="Según demanda",(W25+R25+M25+H25)/(I25+N25+S25+X25),(W25+R25+M25+H25)/G25),0)</f>
        <v>0</v>
      </c>
    </row>
    <row r="26" spans="1:27" ht="142.5" customHeight="1" x14ac:dyDescent="0.3">
      <c r="A26" s="561"/>
      <c r="B26" s="150" t="s">
        <v>39</v>
      </c>
      <c r="C26" s="98" t="s">
        <v>392</v>
      </c>
      <c r="D26" s="94" t="s">
        <v>393</v>
      </c>
      <c r="E26" s="98" t="s">
        <v>394</v>
      </c>
      <c r="F26" s="98" t="s">
        <v>433</v>
      </c>
      <c r="G26" s="59">
        <v>6</v>
      </c>
      <c r="H26" s="63">
        <v>3</v>
      </c>
      <c r="I26" s="61">
        <v>3</v>
      </c>
      <c r="J26" s="22">
        <f t="shared" si="8"/>
        <v>1</v>
      </c>
      <c r="K26" s="8" t="s">
        <v>894</v>
      </c>
      <c r="L26" s="62">
        <f t="shared" si="7"/>
        <v>0.5</v>
      </c>
      <c r="M26" s="7"/>
      <c r="N26" s="7"/>
      <c r="O26" s="22">
        <f t="shared" si="9"/>
        <v>0</v>
      </c>
      <c r="P26" s="9"/>
      <c r="Q26" s="21">
        <f t="shared" si="10"/>
        <v>0.5</v>
      </c>
      <c r="R26" s="3"/>
      <c r="S26" s="7"/>
      <c r="T26" s="22">
        <f t="shared" si="3"/>
        <v>0</v>
      </c>
      <c r="U26" s="9"/>
      <c r="V26" s="21">
        <f t="shared" si="4"/>
        <v>0.5</v>
      </c>
      <c r="W26" s="7"/>
      <c r="X26" s="7"/>
      <c r="Y26" s="22">
        <f t="shared" si="11"/>
        <v>0</v>
      </c>
      <c r="Z26" s="9"/>
      <c r="AA26" s="21">
        <f t="shared" si="12"/>
        <v>0.5</v>
      </c>
    </row>
    <row r="27" spans="1:27" ht="71.25" customHeight="1" x14ac:dyDescent="0.3">
      <c r="A27" s="561"/>
      <c r="B27" s="150" t="s">
        <v>40</v>
      </c>
      <c r="C27" s="503" t="s">
        <v>395</v>
      </c>
      <c r="D27" s="669" t="s">
        <v>396</v>
      </c>
      <c r="E27" s="91" t="s">
        <v>397</v>
      </c>
      <c r="F27" s="98" t="s">
        <v>434</v>
      </c>
      <c r="G27" s="59">
        <v>1</v>
      </c>
      <c r="H27" s="63">
        <v>0</v>
      </c>
      <c r="I27" s="61">
        <v>0</v>
      </c>
      <c r="J27" s="22">
        <f t="shared" si="8"/>
        <v>0</v>
      </c>
      <c r="K27" s="8" t="s">
        <v>895</v>
      </c>
      <c r="L27" s="62">
        <f t="shared" si="7"/>
        <v>0</v>
      </c>
      <c r="M27" s="7"/>
      <c r="N27" s="7"/>
      <c r="O27" s="22">
        <f t="shared" si="9"/>
        <v>0</v>
      </c>
      <c r="P27" s="8"/>
      <c r="Q27" s="21">
        <f t="shared" si="10"/>
        <v>0</v>
      </c>
      <c r="R27" s="3"/>
      <c r="S27" s="7"/>
      <c r="T27" s="22">
        <f t="shared" si="3"/>
        <v>0</v>
      </c>
      <c r="U27" s="8"/>
      <c r="V27" s="21">
        <f t="shared" si="4"/>
        <v>0</v>
      </c>
      <c r="W27" s="7"/>
      <c r="X27" s="7"/>
      <c r="Y27" s="22">
        <f t="shared" si="11"/>
        <v>0</v>
      </c>
      <c r="Z27" s="8"/>
      <c r="AA27" s="21">
        <f t="shared" si="12"/>
        <v>0</v>
      </c>
    </row>
    <row r="28" spans="1:27" ht="71.25" customHeight="1" x14ac:dyDescent="0.3">
      <c r="A28" s="561" t="s">
        <v>632</v>
      </c>
      <c r="B28" s="150" t="s">
        <v>40</v>
      </c>
      <c r="C28" s="530"/>
      <c r="D28" s="670"/>
      <c r="E28" s="618" t="s">
        <v>398</v>
      </c>
      <c r="F28" s="74" t="s">
        <v>435</v>
      </c>
      <c r="G28" s="59">
        <v>1</v>
      </c>
      <c r="H28" s="63">
        <v>0</v>
      </c>
      <c r="I28" s="61">
        <v>0</v>
      </c>
      <c r="J28" s="22">
        <f t="shared" si="8"/>
        <v>0</v>
      </c>
      <c r="K28" s="8"/>
      <c r="L28" s="62">
        <f t="shared" si="7"/>
        <v>0</v>
      </c>
      <c r="M28" s="7"/>
      <c r="N28" s="73"/>
      <c r="O28" s="22">
        <f t="shared" si="9"/>
        <v>0</v>
      </c>
      <c r="P28" s="8"/>
      <c r="Q28" s="21">
        <f t="shared" si="10"/>
        <v>0</v>
      </c>
      <c r="R28" s="3"/>
      <c r="S28" s="7"/>
      <c r="T28" s="22">
        <f t="shared" si="3"/>
        <v>0</v>
      </c>
      <c r="U28" s="8"/>
      <c r="V28" s="21">
        <f t="shared" si="4"/>
        <v>0</v>
      </c>
      <c r="W28" s="7"/>
      <c r="X28" s="7"/>
      <c r="Y28" s="22">
        <f t="shared" si="11"/>
        <v>0</v>
      </c>
      <c r="Z28" s="8"/>
      <c r="AA28" s="21">
        <f t="shared" si="12"/>
        <v>0</v>
      </c>
    </row>
    <row r="29" spans="1:27" ht="54" customHeight="1" x14ac:dyDescent="0.3">
      <c r="A29" s="561"/>
      <c r="B29" s="150" t="s">
        <v>40</v>
      </c>
      <c r="C29" s="530"/>
      <c r="D29" s="91" t="s">
        <v>399</v>
      </c>
      <c r="E29" s="619"/>
      <c r="F29" s="74" t="s">
        <v>436</v>
      </c>
      <c r="G29" s="101" t="s">
        <v>687</v>
      </c>
      <c r="H29" s="63">
        <v>0</v>
      </c>
      <c r="I29" s="61">
        <v>0</v>
      </c>
      <c r="J29" s="22">
        <f t="shared" si="8"/>
        <v>0</v>
      </c>
      <c r="K29" s="8"/>
      <c r="L29" s="62">
        <f t="shared" si="7"/>
        <v>0</v>
      </c>
      <c r="M29" s="7"/>
      <c r="N29" s="7"/>
      <c r="O29" s="22">
        <f t="shared" si="9"/>
        <v>0</v>
      </c>
      <c r="P29" s="8"/>
      <c r="Q29" s="21">
        <f t="shared" si="10"/>
        <v>0</v>
      </c>
      <c r="R29" s="3"/>
      <c r="S29" s="7"/>
      <c r="T29" s="22">
        <f t="shared" si="3"/>
        <v>0</v>
      </c>
      <c r="U29" s="70"/>
      <c r="V29" s="21">
        <f t="shared" si="4"/>
        <v>0</v>
      </c>
      <c r="W29" s="7"/>
      <c r="X29" s="7"/>
      <c r="Y29" s="22">
        <f t="shared" si="11"/>
        <v>0</v>
      </c>
      <c r="Z29" s="70"/>
      <c r="AA29" s="21">
        <f t="shared" si="12"/>
        <v>0</v>
      </c>
    </row>
    <row r="30" spans="1:27" ht="41.4" customHeight="1" x14ac:dyDescent="0.3">
      <c r="A30" s="561"/>
      <c r="B30" s="151" t="s">
        <v>40</v>
      </c>
      <c r="C30" s="530"/>
      <c r="D30" s="91" t="s">
        <v>400</v>
      </c>
      <c r="E30" s="91" t="s">
        <v>401</v>
      </c>
      <c r="F30" s="98" t="s">
        <v>360</v>
      </c>
      <c r="G30" s="71" t="s">
        <v>681</v>
      </c>
      <c r="H30" s="63">
        <v>0</v>
      </c>
      <c r="I30" s="61">
        <v>0</v>
      </c>
      <c r="J30" s="22">
        <f t="shared" si="8"/>
        <v>0</v>
      </c>
      <c r="K30" s="8"/>
      <c r="L30" s="62">
        <f t="shared" si="7"/>
        <v>0</v>
      </c>
      <c r="M30" s="7"/>
      <c r="N30" s="7"/>
      <c r="O30" s="22">
        <f t="shared" si="9"/>
        <v>0</v>
      </c>
      <c r="P30" s="9"/>
      <c r="Q30" s="21">
        <f t="shared" si="10"/>
        <v>0</v>
      </c>
      <c r="R30" s="3"/>
      <c r="S30" s="7"/>
      <c r="T30" s="22">
        <f t="shared" si="3"/>
        <v>0</v>
      </c>
      <c r="U30" s="9"/>
      <c r="V30" s="21">
        <f t="shared" si="4"/>
        <v>0</v>
      </c>
      <c r="W30" s="7"/>
      <c r="X30" s="7"/>
      <c r="Y30" s="22">
        <f t="shared" si="11"/>
        <v>0</v>
      </c>
      <c r="Z30" s="8"/>
      <c r="AA30" s="21">
        <f t="shared" si="12"/>
        <v>0</v>
      </c>
    </row>
    <row r="31" spans="1:27" ht="71.25" customHeight="1" x14ac:dyDescent="0.3">
      <c r="A31" s="561" t="s">
        <v>632</v>
      </c>
      <c r="B31" s="151" t="s">
        <v>40</v>
      </c>
      <c r="C31" s="530"/>
      <c r="D31" s="91" t="s">
        <v>402</v>
      </c>
      <c r="E31" s="91" t="s">
        <v>401</v>
      </c>
      <c r="F31" s="98" t="s">
        <v>360</v>
      </c>
      <c r="G31" s="101">
        <v>0.01</v>
      </c>
      <c r="H31" s="60">
        <v>0</v>
      </c>
      <c r="I31" s="61">
        <v>0</v>
      </c>
      <c r="J31" s="22">
        <f t="shared" si="8"/>
        <v>0</v>
      </c>
      <c r="K31" s="59"/>
      <c r="L31" s="62">
        <f t="shared" si="7"/>
        <v>0</v>
      </c>
      <c r="M31" s="60"/>
      <c r="N31" s="63"/>
      <c r="O31" s="22">
        <f t="shared" si="9"/>
        <v>0</v>
      </c>
      <c r="P31" s="70"/>
      <c r="Q31" s="62">
        <f t="shared" si="10"/>
        <v>0</v>
      </c>
      <c r="R31" s="63"/>
      <c r="S31" s="63"/>
      <c r="T31" s="22">
        <f t="shared" si="3"/>
        <v>0</v>
      </c>
      <c r="U31" s="70"/>
      <c r="V31" s="62">
        <f t="shared" si="4"/>
        <v>0</v>
      </c>
      <c r="W31" s="63"/>
      <c r="X31" s="63"/>
      <c r="Y31" s="22">
        <f t="shared" si="11"/>
        <v>0</v>
      </c>
      <c r="Z31" s="70"/>
      <c r="AA31" s="62">
        <f>IFERROR(IF(G31="Según demanda",(W31+R31+M31+H31)/(I31+N31+S31+X31),(W31+R31+M31+H31)/G31),0)</f>
        <v>0</v>
      </c>
    </row>
    <row r="32" spans="1:27" ht="85.5" customHeight="1" x14ac:dyDescent="0.3">
      <c r="A32" s="561"/>
      <c r="B32" s="151" t="s">
        <v>40</v>
      </c>
      <c r="C32" s="530"/>
      <c r="D32" s="91" t="s">
        <v>403</v>
      </c>
      <c r="E32" s="91" t="s">
        <v>404</v>
      </c>
      <c r="F32" s="98" t="s">
        <v>360</v>
      </c>
      <c r="G32" s="72">
        <v>1</v>
      </c>
      <c r="H32" s="60">
        <v>0</v>
      </c>
      <c r="I32" s="61">
        <v>0</v>
      </c>
      <c r="J32" s="22">
        <f t="shared" si="8"/>
        <v>0</v>
      </c>
      <c r="K32" s="59"/>
      <c r="L32" s="62">
        <f t="shared" si="7"/>
        <v>0</v>
      </c>
      <c r="M32" s="60"/>
      <c r="N32" s="63"/>
      <c r="O32" s="22">
        <f t="shared" si="9"/>
        <v>0</v>
      </c>
      <c r="P32" s="70"/>
      <c r="Q32" s="62">
        <f t="shared" si="10"/>
        <v>0</v>
      </c>
      <c r="R32" s="63"/>
      <c r="S32" s="63"/>
      <c r="T32" s="22">
        <f t="shared" si="3"/>
        <v>0</v>
      </c>
      <c r="U32" s="70"/>
      <c r="V32" s="62">
        <f t="shared" si="4"/>
        <v>0</v>
      </c>
      <c r="W32" s="63"/>
      <c r="X32" s="63"/>
      <c r="Y32" s="22">
        <f t="shared" si="11"/>
        <v>0</v>
      </c>
      <c r="Z32" s="70"/>
      <c r="AA32" s="62">
        <f>IFERROR(IF(G32="Según demanda",(W32+R32+M32+H32)/(I32+N32+S32+X32),(W32+R32+M32+H32)/G32),0)</f>
        <v>0</v>
      </c>
    </row>
    <row r="33" spans="1:27" ht="55.2" customHeight="1" x14ac:dyDescent="0.3">
      <c r="A33" s="561"/>
      <c r="B33" s="151" t="s">
        <v>40</v>
      </c>
      <c r="C33" s="530"/>
      <c r="D33" s="91" t="s">
        <v>405</v>
      </c>
      <c r="E33" s="91" t="s">
        <v>406</v>
      </c>
      <c r="F33" s="98" t="s">
        <v>360</v>
      </c>
      <c r="G33" s="71" t="s">
        <v>681</v>
      </c>
      <c r="H33" s="63">
        <v>0</v>
      </c>
      <c r="I33" s="61">
        <v>0</v>
      </c>
      <c r="J33" s="22">
        <f t="shared" si="8"/>
        <v>0</v>
      </c>
      <c r="K33" s="59"/>
      <c r="L33" s="62">
        <f t="shared" si="7"/>
        <v>0</v>
      </c>
      <c r="M33" s="63"/>
      <c r="N33" s="63"/>
      <c r="O33" s="22">
        <f t="shared" si="9"/>
        <v>0</v>
      </c>
      <c r="P33" s="70"/>
      <c r="Q33" s="62">
        <f t="shared" si="10"/>
        <v>0</v>
      </c>
      <c r="R33" s="63"/>
      <c r="S33" s="63"/>
      <c r="T33" s="22">
        <f t="shared" si="3"/>
        <v>0</v>
      </c>
      <c r="U33" s="70"/>
      <c r="V33" s="62">
        <f t="shared" si="4"/>
        <v>0</v>
      </c>
      <c r="W33" s="63"/>
      <c r="X33" s="63"/>
      <c r="Y33" s="22">
        <f t="shared" si="11"/>
        <v>0</v>
      </c>
      <c r="Z33" s="70"/>
      <c r="AA33" s="62">
        <f>IFERROR(IF(G33="Según demanda",(W33+R33+M33+H33)/(I33+N33+S33+X33),(W33+R33+M33+H33)/G33),0)</f>
        <v>0</v>
      </c>
    </row>
    <row r="34" spans="1:27" ht="82.8" x14ac:dyDescent="0.3">
      <c r="A34" s="561" t="s">
        <v>632</v>
      </c>
      <c r="B34" s="151" t="s">
        <v>40</v>
      </c>
      <c r="C34" s="530"/>
      <c r="D34" s="91" t="s">
        <v>407</v>
      </c>
      <c r="E34" s="91" t="s">
        <v>408</v>
      </c>
      <c r="F34" s="98" t="s">
        <v>437</v>
      </c>
      <c r="G34" s="71" t="s">
        <v>681</v>
      </c>
      <c r="H34" s="63">
        <v>0</v>
      </c>
      <c r="I34" s="64">
        <v>0</v>
      </c>
      <c r="J34" s="22">
        <f t="shared" si="8"/>
        <v>0</v>
      </c>
      <c r="K34" s="59"/>
      <c r="L34" s="62">
        <f t="shared" si="7"/>
        <v>0</v>
      </c>
      <c r="M34" s="60"/>
      <c r="N34" s="63"/>
      <c r="O34" s="22">
        <f t="shared" si="9"/>
        <v>0</v>
      </c>
      <c r="P34" s="70"/>
      <c r="Q34" s="62">
        <f t="shared" si="10"/>
        <v>0</v>
      </c>
      <c r="R34" s="60"/>
      <c r="S34" s="63"/>
      <c r="T34" s="22">
        <f t="shared" si="3"/>
        <v>0</v>
      </c>
      <c r="U34" s="66"/>
      <c r="V34" s="62">
        <f t="shared" si="4"/>
        <v>0</v>
      </c>
      <c r="W34" s="63"/>
      <c r="X34" s="63"/>
      <c r="Y34" s="22">
        <f t="shared" si="11"/>
        <v>0</v>
      </c>
      <c r="Z34" s="70"/>
      <c r="AA34" s="62">
        <f>IFERROR(IF(G34="Según demanda",(W34+R34+M34+H34)/(I34+N34+S34+X34),(W34+R34+M34+H34)/G34),0)</f>
        <v>0</v>
      </c>
    </row>
    <row r="35" spans="1:27" ht="71.25" customHeight="1" x14ac:dyDescent="0.3">
      <c r="A35" s="561"/>
      <c r="B35" s="151" t="s">
        <v>40</v>
      </c>
      <c r="C35" s="530"/>
      <c r="D35" s="91" t="s">
        <v>409</v>
      </c>
      <c r="E35" s="91" t="s">
        <v>410</v>
      </c>
      <c r="F35" s="98" t="s">
        <v>438</v>
      </c>
      <c r="G35" s="71" t="s">
        <v>681</v>
      </c>
      <c r="H35" s="63">
        <v>0</v>
      </c>
      <c r="I35" s="64">
        <v>0</v>
      </c>
      <c r="J35" s="22">
        <f t="shared" si="8"/>
        <v>0</v>
      </c>
      <c r="K35" s="65"/>
      <c r="L35" s="62">
        <f t="shared" si="7"/>
        <v>0</v>
      </c>
      <c r="M35" s="63"/>
      <c r="N35" s="63"/>
      <c r="O35" s="22">
        <f t="shared" si="9"/>
        <v>0</v>
      </c>
      <c r="P35" s="65"/>
      <c r="Q35" s="62">
        <f t="shared" si="10"/>
        <v>0</v>
      </c>
      <c r="R35" s="63"/>
      <c r="S35" s="63"/>
      <c r="T35" s="22">
        <f t="shared" si="3"/>
        <v>0</v>
      </c>
      <c r="U35" s="79"/>
      <c r="V35" s="62">
        <f t="shared" si="4"/>
        <v>0</v>
      </c>
      <c r="W35" s="63"/>
      <c r="X35" s="63"/>
      <c r="Y35" s="22">
        <f t="shared" si="11"/>
        <v>0</v>
      </c>
      <c r="Z35" s="65"/>
      <c r="AA35" s="62">
        <f t="shared" ref="AA35:AA40" si="13">IFERROR(IF(G35="Según demanda",(W35+R35+M35+H35)/(I35+N35+S35+X35),(W35+R35+M35+H35)/G35),0)</f>
        <v>0</v>
      </c>
    </row>
    <row r="36" spans="1:27" ht="43.2" x14ac:dyDescent="0.3">
      <c r="A36" s="561"/>
      <c r="B36" s="151" t="s">
        <v>40</v>
      </c>
      <c r="C36" s="504"/>
      <c r="D36" s="95" t="s">
        <v>411</v>
      </c>
      <c r="E36" s="95" t="s">
        <v>412</v>
      </c>
      <c r="F36" s="95" t="s">
        <v>439</v>
      </c>
      <c r="G36" s="72">
        <v>4</v>
      </c>
      <c r="H36" s="63">
        <v>0</v>
      </c>
      <c r="I36" s="61">
        <v>0</v>
      </c>
      <c r="J36" s="22">
        <f t="shared" si="8"/>
        <v>0</v>
      </c>
      <c r="K36" s="66"/>
      <c r="L36" s="62">
        <f t="shared" si="7"/>
        <v>0</v>
      </c>
      <c r="M36" s="63"/>
      <c r="N36" s="63"/>
      <c r="O36" s="22">
        <f t="shared" si="9"/>
        <v>0</v>
      </c>
      <c r="P36" s="75"/>
      <c r="Q36" s="62">
        <f t="shared" si="10"/>
        <v>0</v>
      </c>
      <c r="R36" s="63"/>
      <c r="S36" s="63"/>
      <c r="T36" s="22">
        <f t="shared" si="3"/>
        <v>0</v>
      </c>
      <c r="U36" s="66"/>
      <c r="V36" s="62">
        <f t="shared" si="4"/>
        <v>0</v>
      </c>
      <c r="W36" s="63"/>
      <c r="X36" s="63"/>
      <c r="Y36" s="22">
        <f t="shared" si="11"/>
        <v>0</v>
      </c>
      <c r="Z36" s="85"/>
      <c r="AA36" s="62">
        <f t="shared" si="13"/>
        <v>0</v>
      </c>
    </row>
    <row r="37" spans="1:27" ht="55.2" x14ac:dyDescent="0.3">
      <c r="A37" s="561" t="s">
        <v>632</v>
      </c>
      <c r="B37" s="151" t="s">
        <v>40</v>
      </c>
      <c r="C37" s="620" t="s">
        <v>413</v>
      </c>
      <c r="D37" s="89" t="s">
        <v>414</v>
      </c>
      <c r="E37" s="96" t="s">
        <v>415</v>
      </c>
      <c r="F37" s="98"/>
      <c r="G37" s="72">
        <v>0</v>
      </c>
      <c r="H37" s="67">
        <v>0</v>
      </c>
      <c r="I37" s="64">
        <v>0</v>
      </c>
      <c r="J37" s="22">
        <f t="shared" si="8"/>
        <v>0</v>
      </c>
      <c r="K37" s="59"/>
      <c r="L37" s="62">
        <f t="shared" si="7"/>
        <v>0</v>
      </c>
      <c r="M37" s="84"/>
      <c r="N37" s="67"/>
      <c r="O37" s="22">
        <f t="shared" si="9"/>
        <v>0</v>
      </c>
      <c r="P37" s="76"/>
      <c r="Q37" s="62">
        <f t="shared" si="10"/>
        <v>0</v>
      </c>
      <c r="R37" s="72"/>
      <c r="S37" s="72"/>
      <c r="T37" s="22">
        <f t="shared" si="3"/>
        <v>0</v>
      </c>
      <c r="U37" s="80"/>
      <c r="V37" s="62">
        <f t="shared" si="4"/>
        <v>0</v>
      </c>
      <c r="W37" s="73"/>
      <c r="X37" s="23"/>
      <c r="Y37" s="22">
        <f t="shared" si="11"/>
        <v>0</v>
      </c>
      <c r="Z37" s="76"/>
      <c r="AA37" s="62">
        <f t="shared" si="13"/>
        <v>0</v>
      </c>
    </row>
    <row r="38" spans="1:27" ht="41.4" x14ac:dyDescent="0.3">
      <c r="A38" s="561"/>
      <c r="B38" s="151" t="s">
        <v>40</v>
      </c>
      <c r="C38" s="620"/>
      <c r="D38" s="90" t="s">
        <v>416</v>
      </c>
      <c r="E38" s="96" t="s">
        <v>417</v>
      </c>
      <c r="F38" s="98" t="s">
        <v>360</v>
      </c>
      <c r="G38" s="72">
        <v>0</v>
      </c>
      <c r="H38" s="67">
        <v>1</v>
      </c>
      <c r="I38" s="64">
        <v>1</v>
      </c>
      <c r="J38" s="22">
        <f t="shared" si="8"/>
        <v>1</v>
      </c>
      <c r="K38" s="68"/>
      <c r="L38" s="62">
        <f t="shared" si="7"/>
        <v>0</v>
      </c>
      <c r="M38" s="84"/>
      <c r="N38" s="67"/>
      <c r="O38" s="22">
        <f t="shared" si="9"/>
        <v>0</v>
      </c>
      <c r="P38" s="76"/>
      <c r="Q38" s="62">
        <f t="shared" si="10"/>
        <v>0</v>
      </c>
      <c r="R38" s="78"/>
      <c r="S38" s="67"/>
      <c r="T38" s="81">
        <f t="shared" si="3"/>
        <v>0</v>
      </c>
      <c r="U38" s="80"/>
      <c r="V38" s="82">
        <f t="shared" si="4"/>
        <v>0</v>
      </c>
      <c r="W38" s="72"/>
      <c r="X38" s="83"/>
      <c r="Y38" s="22">
        <f t="shared" si="11"/>
        <v>0</v>
      </c>
      <c r="Z38" s="80"/>
      <c r="AA38" s="62">
        <f t="shared" si="13"/>
        <v>0</v>
      </c>
    </row>
    <row r="39" spans="1:27" ht="41.4" x14ac:dyDescent="0.3">
      <c r="A39" s="561"/>
      <c r="B39" s="151" t="s">
        <v>40</v>
      </c>
      <c r="C39" s="620"/>
      <c r="D39" s="90" t="s">
        <v>418</v>
      </c>
      <c r="E39" s="96" t="s">
        <v>419</v>
      </c>
      <c r="F39" s="96" t="s">
        <v>360</v>
      </c>
      <c r="G39" s="102">
        <v>0</v>
      </c>
      <c r="H39" s="67">
        <v>0</v>
      </c>
      <c r="I39" s="64">
        <v>0</v>
      </c>
      <c r="J39" s="22">
        <f t="shared" si="8"/>
        <v>0</v>
      </c>
      <c r="K39" s="59" t="s">
        <v>896</v>
      </c>
      <c r="L39" s="62">
        <f t="shared" si="7"/>
        <v>0</v>
      </c>
      <c r="M39" s="84"/>
      <c r="N39" s="67"/>
      <c r="O39" s="22">
        <f t="shared" si="9"/>
        <v>0</v>
      </c>
      <c r="P39" s="70"/>
      <c r="Q39" s="62">
        <f t="shared" si="10"/>
        <v>0</v>
      </c>
      <c r="R39" s="72"/>
      <c r="S39" s="83"/>
      <c r="T39" s="22">
        <f t="shared" si="3"/>
        <v>0</v>
      </c>
      <c r="U39" s="68"/>
      <c r="V39" s="62">
        <f t="shared" si="4"/>
        <v>0</v>
      </c>
      <c r="W39" s="72"/>
      <c r="X39" s="83"/>
      <c r="Y39" s="22">
        <f t="shared" si="11"/>
        <v>0</v>
      </c>
      <c r="Z39" s="86"/>
      <c r="AA39" s="62">
        <f t="shared" si="13"/>
        <v>0</v>
      </c>
    </row>
    <row r="40" spans="1:27" ht="41.4" x14ac:dyDescent="0.3">
      <c r="A40" s="561" t="s">
        <v>632</v>
      </c>
      <c r="B40" s="151" t="s">
        <v>40</v>
      </c>
      <c r="C40" s="620"/>
      <c r="D40" s="90" t="s">
        <v>420</v>
      </c>
      <c r="E40" s="96" t="s">
        <v>421</v>
      </c>
      <c r="F40" s="96" t="s">
        <v>360</v>
      </c>
      <c r="G40" s="99" t="s">
        <v>681</v>
      </c>
      <c r="H40" s="337"/>
      <c r="I40" s="64"/>
      <c r="J40" s="22">
        <f t="shared" si="8"/>
        <v>0</v>
      </c>
      <c r="K40" s="80"/>
      <c r="L40" s="62">
        <f t="shared" si="7"/>
        <v>0</v>
      </c>
      <c r="M40" s="84"/>
      <c r="N40" s="67"/>
      <c r="O40" s="22">
        <f t="shared" si="9"/>
        <v>0</v>
      </c>
      <c r="P40" s="80"/>
      <c r="Q40" s="62">
        <f t="shared" si="10"/>
        <v>0</v>
      </c>
      <c r="R40" s="78"/>
      <c r="S40" s="67"/>
      <c r="T40" s="22">
        <f t="shared" si="3"/>
        <v>0</v>
      </c>
      <c r="U40" s="80"/>
      <c r="V40" s="62">
        <f t="shared" si="4"/>
        <v>0</v>
      </c>
      <c r="W40" s="72"/>
      <c r="X40" s="83"/>
      <c r="Y40" s="22">
        <f t="shared" si="11"/>
        <v>0</v>
      </c>
      <c r="Z40" s="87"/>
      <c r="AA40" s="62">
        <f t="shared" si="13"/>
        <v>0</v>
      </c>
    </row>
    <row r="41" spans="1:27" ht="27.6" customHeight="1" x14ac:dyDescent="0.3">
      <c r="A41" s="561"/>
      <c r="B41" s="151" t="s">
        <v>40</v>
      </c>
      <c r="C41" s="620"/>
      <c r="D41" s="90" t="s">
        <v>422</v>
      </c>
      <c r="E41" s="96" t="s">
        <v>423</v>
      </c>
      <c r="F41" s="96" t="s">
        <v>360</v>
      </c>
      <c r="G41" s="59" t="s">
        <v>681</v>
      </c>
      <c r="H41" s="343"/>
      <c r="I41" s="61"/>
      <c r="J41" s="22">
        <f t="shared" si="8"/>
        <v>0</v>
      </c>
      <c r="K41" s="59"/>
      <c r="L41" s="62">
        <f t="shared" si="7"/>
        <v>0</v>
      </c>
      <c r="M41" s="77"/>
      <c r="N41" s="63"/>
      <c r="O41" s="22">
        <f t="shared" si="9"/>
        <v>0</v>
      </c>
      <c r="P41" s="70"/>
      <c r="Q41" s="62">
        <f t="shared" si="10"/>
        <v>0</v>
      </c>
      <c r="R41" s="63"/>
      <c r="S41" s="63"/>
      <c r="T41" s="22">
        <f t="shared" si="3"/>
        <v>0</v>
      </c>
      <c r="U41" s="70"/>
      <c r="V41" s="62">
        <f t="shared" si="4"/>
        <v>0</v>
      </c>
      <c r="W41" s="7"/>
      <c r="X41" s="7"/>
      <c r="Y41" s="22">
        <f t="shared" si="11"/>
        <v>0</v>
      </c>
      <c r="Z41" s="3"/>
      <c r="AA41" s="21">
        <f t="shared" ref="AA41:AA51" si="14">IFERROR(IF(G41="Según demanda",(W41+R41+M41+H41)/(I41+N41+S41+X41),(W41+R41+M41+H41)/G41),0)</f>
        <v>0</v>
      </c>
    </row>
    <row r="42" spans="1:27" ht="41.4" x14ac:dyDescent="0.3">
      <c r="A42" s="561"/>
      <c r="B42" s="151" t="s">
        <v>40</v>
      </c>
      <c r="C42" s="620"/>
      <c r="D42" s="90" t="s">
        <v>424</v>
      </c>
      <c r="E42" s="96" t="s">
        <v>425</v>
      </c>
      <c r="F42" s="96" t="s">
        <v>360</v>
      </c>
      <c r="G42" s="59">
        <v>0</v>
      </c>
      <c r="H42" s="343">
        <v>0</v>
      </c>
      <c r="I42" s="61">
        <v>0</v>
      </c>
      <c r="J42" s="22">
        <f t="shared" si="8"/>
        <v>0</v>
      </c>
      <c r="K42" s="59"/>
      <c r="L42" s="62">
        <f t="shared" si="7"/>
        <v>0</v>
      </c>
      <c r="M42" s="77"/>
      <c r="N42" s="63"/>
      <c r="O42" s="22">
        <f t="shared" si="9"/>
        <v>0</v>
      </c>
      <c r="P42" s="70"/>
      <c r="Q42" s="62">
        <f t="shared" si="10"/>
        <v>0</v>
      </c>
      <c r="R42" s="63"/>
      <c r="S42" s="63"/>
      <c r="T42" s="22">
        <f t="shared" si="3"/>
        <v>0</v>
      </c>
      <c r="U42" s="70"/>
      <c r="V42" s="62">
        <f t="shared" si="4"/>
        <v>0</v>
      </c>
      <c r="W42" s="7"/>
      <c r="X42" s="7"/>
      <c r="Y42" s="22">
        <f t="shared" si="11"/>
        <v>0</v>
      </c>
      <c r="Z42" s="3"/>
      <c r="AA42" s="21">
        <f t="shared" si="14"/>
        <v>0</v>
      </c>
    </row>
    <row r="43" spans="1:27" ht="55.2" x14ac:dyDescent="0.3">
      <c r="A43" s="152" t="s">
        <v>641</v>
      </c>
      <c r="B43" s="151" t="s">
        <v>40</v>
      </c>
      <c r="C43" s="620"/>
      <c r="D43" s="90" t="s">
        <v>426</v>
      </c>
      <c r="E43" s="96" t="s">
        <v>427</v>
      </c>
      <c r="F43" s="98" t="s">
        <v>440</v>
      </c>
      <c r="G43" s="59">
        <v>0</v>
      </c>
      <c r="H43" s="326">
        <v>0</v>
      </c>
      <c r="I43" s="61">
        <v>0</v>
      </c>
      <c r="J43" s="22">
        <f t="shared" si="8"/>
        <v>0</v>
      </c>
      <c r="K43" s="59"/>
      <c r="L43" s="62">
        <f t="shared" si="7"/>
        <v>0</v>
      </c>
      <c r="M43" s="77"/>
      <c r="N43" s="63"/>
      <c r="O43" s="22">
        <f t="shared" si="9"/>
        <v>0</v>
      </c>
      <c r="P43" s="70"/>
      <c r="Q43" s="62">
        <f t="shared" si="10"/>
        <v>0</v>
      </c>
      <c r="R43" s="63"/>
      <c r="S43" s="63"/>
      <c r="T43" s="22">
        <f t="shared" si="3"/>
        <v>0</v>
      </c>
      <c r="U43" s="70"/>
      <c r="V43" s="62">
        <f t="shared" si="4"/>
        <v>0</v>
      </c>
      <c r="W43" s="7"/>
      <c r="X43" s="7"/>
      <c r="Y43" s="22">
        <f t="shared" si="11"/>
        <v>0</v>
      </c>
      <c r="Z43" s="24"/>
      <c r="AA43" s="21">
        <f t="shared" si="14"/>
        <v>0</v>
      </c>
    </row>
    <row r="44" spans="1:27" ht="27.6" customHeight="1" x14ac:dyDescent="0.3">
      <c r="A44" s="152" t="s">
        <v>642</v>
      </c>
      <c r="B44" s="151" t="s">
        <v>40</v>
      </c>
      <c r="C44" s="620"/>
      <c r="D44" s="90" t="s">
        <v>428</v>
      </c>
      <c r="E44" s="96" t="s">
        <v>429</v>
      </c>
      <c r="F44" s="96" t="s">
        <v>360</v>
      </c>
      <c r="G44" s="59">
        <v>0</v>
      </c>
      <c r="H44" s="63">
        <v>0</v>
      </c>
      <c r="I44" s="64">
        <v>0</v>
      </c>
      <c r="J44" s="22">
        <f t="shared" si="8"/>
        <v>0</v>
      </c>
      <c r="K44" s="59"/>
      <c r="L44" s="62">
        <f t="shared" si="7"/>
        <v>0</v>
      </c>
      <c r="M44" s="77"/>
      <c r="N44" s="63"/>
      <c r="O44" s="22">
        <f t="shared" si="9"/>
        <v>0</v>
      </c>
      <c r="P44" s="70"/>
      <c r="Q44" s="62">
        <f t="shared" si="10"/>
        <v>0</v>
      </c>
      <c r="R44" s="60"/>
      <c r="S44" s="63"/>
      <c r="T44" s="22">
        <f t="shared" si="3"/>
        <v>0</v>
      </c>
      <c r="U44" s="75"/>
      <c r="V44" s="62">
        <f t="shared" si="4"/>
        <v>0</v>
      </c>
      <c r="W44" s="7"/>
      <c r="X44" s="57"/>
      <c r="Y44" s="22">
        <f t="shared" si="11"/>
        <v>0</v>
      </c>
      <c r="Z44" s="24"/>
      <c r="AA44" s="21">
        <f t="shared" si="14"/>
        <v>0</v>
      </c>
    </row>
    <row r="45" spans="1:27" ht="151.94999999999999" customHeight="1" x14ac:dyDescent="0.3">
      <c r="A45" s="668" t="s">
        <v>632</v>
      </c>
      <c r="B45" s="500" t="s">
        <v>37</v>
      </c>
      <c r="C45" s="297" t="s">
        <v>786</v>
      </c>
      <c r="D45" s="297" t="s">
        <v>787</v>
      </c>
      <c r="E45" s="297" t="s">
        <v>788</v>
      </c>
      <c r="F45" s="297" t="s">
        <v>638</v>
      </c>
      <c r="G45" s="299">
        <v>6</v>
      </c>
      <c r="H45" s="63">
        <v>3</v>
      </c>
      <c r="I45" s="61">
        <v>3</v>
      </c>
      <c r="J45" s="22">
        <f t="shared" si="8"/>
        <v>1</v>
      </c>
      <c r="K45" s="59" t="s">
        <v>789</v>
      </c>
      <c r="L45" s="62">
        <f t="shared" si="7"/>
        <v>0.5</v>
      </c>
      <c r="M45" s="63"/>
      <c r="N45" s="63"/>
      <c r="O45" s="22">
        <f t="shared" si="9"/>
        <v>0</v>
      </c>
      <c r="P45" s="70"/>
      <c r="Q45" s="62">
        <f t="shared" si="10"/>
        <v>0.5</v>
      </c>
      <c r="R45" s="63"/>
      <c r="S45" s="63"/>
      <c r="T45" s="22">
        <f t="shared" si="3"/>
        <v>0</v>
      </c>
      <c r="U45" s="70"/>
      <c r="V45" s="62">
        <f t="shared" si="4"/>
        <v>0.5</v>
      </c>
      <c r="W45" s="63"/>
      <c r="X45" s="63"/>
      <c r="Y45" s="22">
        <f t="shared" si="11"/>
        <v>0</v>
      </c>
      <c r="Z45" s="70"/>
      <c r="AA45" s="62">
        <f t="shared" si="14"/>
        <v>0.5</v>
      </c>
    </row>
    <row r="46" spans="1:27" ht="193.2" customHeight="1" x14ac:dyDescent="0.3">
      <c r="A46" s="668"/>
      <c r="B46" s="501"/>
      <c r="C46" s="297" t="s">
        <v>441</v>
      </c>
      <c r="D46" s="297" t="s">
        <v>442</v>
      </c>
      <c r="E46" s="297" t="s">
        <v>448</v>
      </c>
      <c r="F46" s="297" t="s">
        <v>790</v>
      </c>
      <c r="G46" s="22" t="s">
        <v>688</v>
      </c>
      <c r="H46" s="63">
        <v>13</v>
      </c>
      <c r="I46" s="61">
        <v>13</v>
      </c>
      <c r="J46" s="22">
        <f t="shared" si="8"/>
        <v>1</v>
      </c>
      <c r="K46" s="70" t="s">
        <v>791</v>
      </c>
      <c r="L46" s="62">
        <f t="shared" si="7"/>
        <v>1</v>
      </c>
      <c r="M46" s="63"/>
      <c r="N46" s="63"/>
      <c r="O46" s="22">
        <f t="shared" si="9"/>
        <v>0</v>
      </c>
      <c r="P46" s="70"/>
      <c r="Q46" s="62">
        <f t="shared" si="10"/>
        <v>1</v>
      </c>
      <c r="R46" s="63"/>
      <c r="S46" s="63"/>
      <c r="T46" s="22">
        <f t="shared" si="3"/>
        <v>0</v>
      </c>
      <c r="U46" s="70"/>
      <c r="V46" s="62">
        <f t="shared" si="4"/>
        <v>1</v>
      </c>
      <c r="W46" s="63"/>
      <c r="X46" s="63"/>
      <c r="Y46" s="22">
        <f t="shared" si="11"/>
        <v>0</v>
      </c>
      <c r="Z46" s="70"/>
      <c r="AA46" s="62">
        <f t="shared" si="14"/>
        <v>1</v>
      </c>
    </row>
    <row r="47" spans="1:27" ht="124.2" customHeight="1" x14ac:dyDescent="0.3">
      <c r="A47" s="668"/>
      <c r="B47" s="501"/>
      <c r="C47" s="297" t="s">
        <v>636</v>
      </c>
      <c r="D47" s="297" t="s">
        <v>792</v>
      </c>
      <c r="E47" s="297" t="s">
        <v>793</v>
      </c>
      <c r="F47" s="297" t="s">
        <v>639</v>
      </c>
      <c r="G47" s="22" t="s">
        <v>688</v>
      </c>
      <c r="H47" s="63">
        <v>127</v>
      </c>
      <c r="I47" s="61">
        <v>127</v>
      </c>
      <c r="J47" s="22">
        <f t="shared" si="8"/>
        <v>1</v>
      </c>
      <c r="K47" s="70" t="s">
        <v>794</v>
      </c>
      <c r="L47" s="62">
        <f t="shared" si="7"/>
        <v>1</v>
      </c>
      <c r="M47" s="63"/>
      <c r="N47" s="63"/>
      <c r="O47" s="22">
        <f t="shared" si="9"/>
        <v>0</v>
      </c>
      <c r="P47" s="70"/>
      <c r="Q47" s="62">
        <f t="shared" si="10"/>
        <v>1</v>
      </c>
      <c r="R47" s="63"/>
      <c r="S47" s="63"/>
      <c r="T47" s="22">
        <f t="shared" si="3"/>
        <v>0</v>
      </c>
      <c r="U47" s="70"/>
      <c r="V47" s="62">
        <f t="shared" si="4"/>
        <v>1</v>
      </c>
      <c r="W47" s="63"/>
      <c r="X47" s="63"/>
      <c r="Y47" s="22">
        <f t="shared" si="11"/>
        <v>0</v>
      </c>
      <c r="Z47" s="70"/>
      <c r="AA47" s="62">
        <f t="shared" si="14"/>
        <v>1</v>
      </c>
    </row>
    <row r="48" spans="1:27" ht="119.4" customHeight="1" x14ac:dyDescent="0.3">
      <c r="A48" s="668"/>
      <c r="B48" s="501"/>
      <c r="C48" s="522" t="s">
        <v>443</v>
      </c>
      <c r="D48" s="297" t="s">
        <v>444</v>
      </c>
      <c r="E48" s="297" t="s">
        <v>637</v>
      </c>
      <c r="F48" s="297" t="s">
        <v>640</v>
      </c>
      <c r="G48" s="22" t="s">
        <v>688</v>
      </c>
      <c r="H48" s="63">
        <v>65</v>
      </c>
      <c r="I48" s="64">
        <v>65</v>
      </c>
      <c r="J48" s="22">
        <f t="shared" si="8"/>
        <v>1</v>
      </c>
      <c r="K48" s="59" t="s">
        <v>795</v>
      </c>
      <c r="L48" s="62">
        <f t="shared" si="7"/>
        <v>1</v>
      </c>
      <c r="M48" s="63"/>
      <c r="N48" s="63"/>
      <c r="O48" s="22">
        <f t="shared" si="9"/>
        <v>0</v>
      </c>
      <c r="P48" s="70"/>
      <c r="Q48" s="62">
        <f t="shared" si="10"/>
        <v>1</v>
      </c>
      <c r="R48" s="63"/>
      <c r="S48" s="63"/>
      <c r="T48" s="22">
        <f t="shared" si="3"/>
        <v>0</v>
      </c>
      <c r="U48" s="70"/>
      <c r="V48" s="62">
        <f t="shared" si="4"/>
        <v>1</v>
      </c>
      <c r="W48" s="63"/>
      <c r="X48" s="63"/>
      <c r="Y48" s="22">
        <f t="shared" si="11"/>
        <v>0</v>
      </c>
      <c r="Z48" s="70"/>
      <c r="AA48" s="62">
        <f t="shared" si="14"/>
        <v>1</v>
      </c>
    </row>
    <row r="49" spans="1:27" ht="92.4" customHeight="1" x14ac:dyDescent="0.3">
      <c r="A49" s="668"/>
      <c r="B49" s="501"/>
      <c r="C49" s="522"/>
      <c r="D49" s="297" t="s">
        <v>445</v>
      </c>
      <c r="E49" s="297" t="s">
        <v>449</v>
      </c>
      <c r="F49" s="297" t="s">
        <v>451</v>
      </c>
      <c r="G49" s="22" t="s">
        <v>688</v>
      </c>
      <c r="H49" s="63">
        <v>84</v>
      </c>
      <c r="I49" s="64">
        <v>84</v>
      </c>
      <c r="J49" s="22">
        <f t="shared" si="8"/>
        <v>1</v>
      </c>
      <c r="K49" s="105" t="s">
        <v>796</v>
      </c>
      <c r="L49" s="62">
        <f t="shared" si="7"/>
        <v>1</v>
      </c>
      <c r="M49" s="63"/>
      <c r="N49" s="63"/>
      <c r="O49" s="22">
        <f t="shared" si="9"/>
        <v>0</v>
      </c>
      <c r="P49" s="65"/>
      <c r="Q49" s="62">
        <f t="shared" si="10"/>
        <v>1</v>
      </c>
      <c r="R49" s="63"/>
      <c r="S49" s="63"/>
      <c r="T49" s="22">
        <f t="shared" si="3"/>
        <v>0</v>
      </c>
      <c r="U49" s="65"/>
      <c r="V49" s="62">
        <f t="shared" si="4"/>
        <v>1</v>
      </c>
      <c r="W49" s="63"/>
      <c r="X49" s="63"/>
      <c r="Y49" s="22">
        <f t="shared" si="11"/>
        <v>0</v>
      </c>
      <c r="Z49" s="65"/>
      <c r="AA49" s="62">
        <f t="shared" si="14"/>
        <v>1</v>
      </c>
    </row>
    <row r="50" spans="1:27" ht="262.95" customHeight="1" x14ac:dyDescent="0.3">
      <c r="A50" s="668"/>
      <c r="B50" s="501"/>
      <c r="C50" s="297" t="s">
        <v>446</v>
      </c>
      <c r="D50" s="297" t="s">
        <v>447</v>
      </c>
      <c r="E50" s="297" t="s">
        <v>450</v>
      </c>
      <c r="F50" s="297" t="s">
        <v>452</v>
      </c>
      <c r="G50" s="22" t="s">
        <v>688</v>
      </c>
      <c r="H50" s="63">
        <v>6</v>
      </c>
      <c r="I50" s="64">
        <v>6</v>
      </c>
      <c r="J50" s="22">
        <f t="shared" si="8"/>
        <v>1</v>
      </c>
      <c r="K50" s="105" t="s">
        <v>797</v>
      </c>
      <c r="L50" s="62">
        <f t="shared" si="7"/>
        <v>1</v>
      </c>
      <c r="M50" s="63"/>
      <c r="N50" s="63"/>
      <c r="O50" s="22">
        <f t="shared" si="9"/>
        <v>0</v>
      </c>
      <c r="P50" s="66"/>
      <c r="Q50" s="62">
        <f t="shared" si="10"/>
        <v>1</v>
      </c>
      <c r="R50" s="63"/>
      <c r="S50" s="63"/>
      <c r="T50" s="22">
        <f t="shared" si="3"/>
        <v>0</v>
      </c>
      <c r="U50" s="66"/>
      <c r="V50" s="62">
        <f t="shared" si="4"/>
        <v>1</v>
      </c>
      <c r="W50" s="63"/>
      <c r="X50" s="63"/>
      <c r="Y50" s="22">
        <f t="shared" si="11"/>
        <v>0</v>
      </c>
      <c r="Z50" s="85"/>
      <c r="AA50" s="62">
        <f t="shared" si="14"/>
        <v>1</v>
      </c>
    </row>
    <row r="51" spans="1:27" ht="140.4" customHeight="1" x14ac:dyDescent="0.3">
      <c r="A51" s="668"/>
      <c r="B51" s="502"/>
      <c r="C51" s="307" t="s">
        <v>798</v>
      </c>
      <c r="D51" s="307" t="s">
        <v>799</v>
      </c>
      <c r="E51" s="307" t="s">
        <v>800</v>
      </c>
      <c r="F51" s="307" t="s">
        <v>801</v>
      </c>
      <c r="G51" s="22" t="s">
        <v>688</v>
      </c>
      <c r="H51" s="63">
        <v>43</v>
      </c>
      <c r="I51" s="61">
        <v>43</v>
      </c>
      <c r="J51" s="22">
        <f t="shared" si="8"/>
        <v>1</v>
      </c>
      <c r="K51" s="66" t="s">
        <v>802</v>
      </c>
      <c r="L51" s="62">
        <f t="shared" si="7"/>
        <v>1</v>
      </c>
      <c r="M51" s="63"/>
      <c r="N51" s="63"/>
      <c r="O51" s="328">
        <f t="shared" si="9"/>
        <v>0</v>
      </c>
      <c r="P51" s="148"/>
      <c r="Q51" s="332">
        <f t="shared" si="10"/>
        <v>1</v>
      </c>
      <c r="R51" s="63"/>
      <c r="S51" s="63"/>
      <c r="T51" s="22">
        <f t="shared" si="3"/>
        <v>0</v>
      </c>
      <c r="U51" s="148"/>
      <c r="V51" s="62">
        <f t="shared" si="4"/>
        <v>1</v>
      </c>
      <c r="W51" s="63"/>
      <c r="X51" s="63"/>
      <c r="Y51" s="22"/>
      <c r="Z51" s="93"/>
      <c r="AA51" s="62">
        <f t="shared" si="14"/>
        <v>1</v>
      </c>
    </row>
    <row r="52" spans="1:27" ht="55.95" customHeight="1" x14ac:dyDescent="0.3">
      <c r="A52" s="561" t="s">
        <v>645</v>
      </c>
      <c r="B52" s="153" t="s">
        <v>614</v>
      </c>
      <c r="C52" s="9" t="s">
        <v>643</v>
      </c>
      <c r="D52" s="88" t="s">
        <v>778</v>
      </c>
      <c r="E52" s="9" t="s">
        <v>779</v>
      </c>
      <c r="F52" s="297" t="s">
        <v>780</v>
      </c>
      <c r="G52" s="3">
        <v>54</v>
      </c>
      <c r="H52" s="3">
        <v>8</v>
      </c>
      <c r="I52" s="3">
        <v>54</v>
      </c>
      <c r="J52" s="22">
        <f>IFERROR((H52/I52),0)</f>
        <v>0.14814814814814814</v>
      </c>
      <c r="K52" s="306" t="s">
        <v>781</v>
      </c>
      <c r="L52" s="62">
        <f t="shared" si="7"/>
        <v>0.14814814814814814</v>
      </c>
      <c r="M52" s="103"/>
      <c r="N52" s="104"/>
      <c r="O52" s="328">
        <f t="shared" si="9"/>
        <v>0</v>
      </c>
      <c r="P52" s="103"/>
      <c r="Q52" s="332">
        <f t="shared" si="10"/>
        <v>0.14814814814814814</v>
      </c>
      <c r="R52" s="207"/>
      <c r="S52" s="208"/>
      <c r="T52" s="328">
        <f t="shared" si="3"/>
        <v>0</v>
      </c>
      <c r="U52" s="103"/>
      <c r="V52" s="332">
        <f t="shared" si="4"/>
        <v>0.14814814814814814</v>
      </c>
      <c r="W52" s="158"/>
      <c r="X52" s="164"/>
      <c r="Y52" s="165"/>
      <c r="Z52" s="166"/>
      <c r="AA52" s="165"/>
    </row>
    <row r="53" spans="1:27" ht="55.95" customHeight="1" x14ac:dyDescent="0.3">
      <c r="A53" s="561"/>
      <c r="B53" s="153" t="s">
        <v>614</v>
      </c>
      <c r="C53" s="9" t="s">
        <v>644</v>
      </c>
      <c r="D53" s="128" t="s">
        <v>782</v>
      </c>
      <c r="E53" s="9" t="s">
        <v>783</v>
      </c>
      <c r="F53" s="143">
        <v>1</v>
      </c>
      <c r="G53" s="3">
        <v>1</v>
      </c>
      <c r="H53" s="3">
        <v>0</v>
      </c>
      <c r="I53" s="3">
        <v>1</v>
      </c>
      <c r="J53" s="22">
        <f t="shared" ref="J53:J79" si="15">IFERROR((H53/I53),0)</f>
        <v>0</v>
      </c>
      <c r="K53" s="306" t="s">
        <v>784</v>
      </c>
      <c r="L53" s="62">
        <f t="shared" si="7"/>
        <v>0</v>
      </c>
      <c r="M53" s="103"/>
      <c r="N53" s="104"/>
      <c r="O53" s="328">
        <f t="shared" si="9"/>
        <v>0</v>
      </c>
      <c r="P53" s="103"/>
      <c r="Q53" s="332">
        <f t="shared" si="10"/>
        <v>0</v>
      </c>
      <c r="R53" s="207"/>
      <c r="S53" s="104"/>
      <c r="T53" s="328">
        <f t="shared" si="3"/>
        <v>0</v>
      </c>
      <c r="U53" s="103"/>
      <c r="V53" s="332">
        <f t="shared" si="4"/>
        <v>0</v>
      </c>
      <c r="W53" s="158"/>
      <c r="X53" s="164"/>
      <c r="Y53" s="165"/>
      <c r="Z53" s="166"/>
      <c r="AA53" s="165"/>
    </row>
    <row r="54" spans="1:27" ht="36" customHeight="1" x14ac:dyDescent="0.3">
      <c r="A54" s="561"/>
      <c r="B54" s="154" t="s">
        <v>614</v>
      </c>
      <c r="C54" s="9" t="s">
        <v>453</v>
      </c>
      <c r="D54" s="128" t="s">
        <v>454</v>
      </c>
      <c r="E54" s="9" t="s">
        <v>455</v>
      </c>
      <c r="F54" s="143">
        <v>2</v>
      </c>
      <c r="G54" s="3">
        <v>2</v>
      </c>
      <c r="H54" s="3">
        <v>0</v>
      </c>
      <c r="I54" s="3">
        <v>2</v>
      </c>
      <c r="J54" s="22">
        <f t="shared" si="15"/>
        <v>0</v>
      </c>
      <c r="K54" s="306" t="s">
        <v>785</v>
      </c>
      <c r="L54" s="62">
        <f t="shared" si="7"/>
        <v>0</v>
      </c>
      <c r="M54" s="103"/>
      <c r="N54" s="104"/>
      <c r="O54" s="328">
        <f t="shared" si="9"/>
        <v>0</v>
      </c>
      <c r="P54" s="103"/>
      <c r="Q54" s="332">
        <f t="shared" si="10"/>
        <v>0</v>
      </c>
      <c r="R54" s="207"/>
      <c r="S54" s="104"/>
      <c r="T54" s="328">
        <f t="shared" si="3"/>
        <v>0</v>
      </c>
      <c r="U54" s="103"/>
      <c r="V54" s="332">
        <f t="shared" si="4"/>
        <v>0</v>
      </c>
      <c r="W54" s="166"/>
      <c r="X54" s="164"/>
      <c r="Y54" s="165"/>
      <c r="Z54" s="166"/>
      <c r="AA54" s="165"/>
    </row>
    <row r="55" spans="1:27" ht="55.95" customHeight="1" x14ac:dyDescent="0.3">
      <c r="A55" s="500" t="s">
        <v>646</v>
      </c>
      <c r="B55" s="453" t="s">
        <v>61</v>
      </c>
      <c r="C55" s="558" t="s">
        <v>897</v>
      </c>
      <c r="D55" s="548" t="s">
        <v>898</v>
      </c>
      <c r="E55" s="541" t="s">
        <v>899</v>
      </c>
      <c r="F55" s="503" t="s">
        <v>900</v>
      </c>
      <c r="G55" s="550" t="s">
        <v>901</v>
      </c>
      <c r="H55" s="559">
        <v>0</v>
      </c>
      <c r="I55" s="507">
        <v>0</v>
      </c>
      <c r="J55" s="328">
        <f t="shared" si="15"/>
        <v>0</v>
      </c>
      <c r="K55" s="503" t="s">
        <v>902</v>
      </c>
      <c r="L55" s="332">
        <v>1</v>
      </c>
      <c r="M55" s="386"/>
      <c r="N55" s="388"/>
      <c r="O55" s="328">
        <f t="shared" ref="O55:O57" si="16">IFERROR((M55/N55),0)</f>
        <v>0</v>
      </c>
      <c r="P55" s="354"/>
      <c r="Q55" s="332">
        <f t="shared" si="10"/>
        <v>0</v>
      </c>
      <c r="R55" s="386"/>
      <c r="S55" s="388"/>
      <c r="T55" s="328">
        <f t="shared" ref="T55:T57" si="17">IFERROR((R55/S55),0)</f>
        <v>0</v>
      </c>
      <c r="U55" s="354"/>
      <c r="V55" s="332">
        <f t="shared" si="4"/>
        <v>0</v>
      </c>
      <c r="W55" s="386"/>
      <c r="X55" s="388"/>
      <c r="Y55" s="328">
        <f t="shared" ref="Y55:Y57" si="18">IFERROR((W55/X55),0)</f>
        <v>0</v>
      </c>
      <c r="Z55" s="354"/>
      <c r="AA55" s="332">
        <v>1</v>
      </c>
    </row>
    <row r="56" spans="1:27" ht="55.95" customHeight="1" x14ac:dyDescent="0.3">
      <c r="A56" s="501"/>
      <c r="B56" s="453" t="s">
        <v>61</v>
      </c>
      <c r="C56" s="552"/>
      <c r="D56" s="549"/>
      <c r="E56" s="543"/>
      <c r="F56" s="504"/>
      <c r="G56" s="551"/>
      <c r="H56" s="560"/>
      <c r="I56" s="508"/>
      <c r="J56" s="389">
        <f t="shared" si="15"/>
        <v>0</v>
      </c>
      <c r="K56" s="504"/>
      <c r="L56" s="376">
        <v>1</v>
      </c>
      <c r="M56" s="383"/>
      <c r="N56" s="388"/>
      <c r="O56" s="389">
        <f t="shared" si="16"/>
        <v>0</v>
      </c>
      <c r="P56" s="354"/>
      <c r="Q56" s="332">
        <f t="shared" si="10"/>
        <v>0</v>
      </c>
      <c r="R56" s="383"/>
      <c r="S56" s="388"/>
      <c r="T56" s="389">
        <f t="shared" si="17"/>
        <v>0</v>
      </c>
      <c r="U56" s="354"/>
      <c r="V56" s="332">
        <f t="shared" si="4"/>
        <v>0</v>
      </c>
      <c r="W56" s="383"/>
      <c r="X56" s="388"/>
      <c r="Y56" s="389">
        <f t="shared" si="18"/>
        <v>0</v>
      </c>
      <c r="Z56" s="354"/>
      <c r="AA56" s="376">
        <v>1</v>
      </c>
    </row>
    <row r="57" spans="1:27" ht="111" customHeight="1" x14ac:dyDescent="0.3">
      <c r="A57" s="501"/>
      <c r="B57" s="453" t="s">
        <v>61</v>
      </c>
      <c r="C57" s="552"/>
      <c r="D57" s="374" t="s">
        <v>903</v>
      </c>
      <c r="E57" s="338" t="s">
        <v>904</v>
      </c>
      <c r="F57" s="354" t="s">
        <v>905</v>
      </c>
      <c r="G57" s="355" t="s">
        <v>906</v>
      </c>
      <c r="H57" s="357">
        <v>1</v>
      </c>
      <c r="I57" s="358">
        <v>1</v>
      </c>
      <c r="J57" s="538">
        <f t="shared" si="15"/>
        <v>1</v>
      </c>
      <c r="K57" s="429"/>
      <c r="L57" s="544">
        <v>1</v>
      </c>
      <c r="M57" s="545"/>
      <c r="N57" s="546"/>
      <c r="O57" s="547">
        <f t="shared" si="16"/>
        <v>0</v>
      </c>
      <c r="P57" s="557"/>
      <c r="Q57" s="544">
        <v>1</v>
      </c>
      <c r="R57" s="545"/>
      <c r="S57" s="546"/>
      <c r="T57" s="547">
        <f t="shared" si="17"/>
        <v>0</v>
      </c>
      <c r="U57" s="557"/>
      <c r="V57" s="544">
        <v>1</v>
      </c>
      <c r="W57" s="545"/>
      <c r="X57" s="546"/>
      <c r="Y57" s="547">
        <f t="shared" si="18"/>
        <v>0</v>
      </c>
      <c r="Z57" s="557"/>
      <c r="AA57" s="544">
        <v>1</v>
      </c>
    </row>
    <row r="58" spans="1:27" ht="151.94999999999999" customHeight="1" x14ac:dyDescent="0.3">
      <c r="A58" s="501"/>
      <c r="B58" s="453" t="s">
        <v>61</v>
      </c>
      <c r="C58" s="429" t="s">
        <v>907</v>
      </c>
      <c r="D58" s="429" t="s">
        <v>908</v>
      </c>
      <c r="E58" s="380" t="s">
        <v>909</v>
      </c>
      <c r="F58" s="427" t="s">
        <v>910</v>
      </c>
      <c r="G58" s="428" t="s">
        <v>911</v>
      </c>
      <c r="H58" s="454">
        <v>18</v>
      </c>
      <c r="I58" s="455">
        <v>18</v>
      </c>
      <c r="J58" s="540"/>
      <c r="K58" s="441"/>
      <c r="L58" s="544"/>
      <c r="M58" s="545"/>
      <c r="N58" s="546"/>
      <c r="O58" s="547"/>
      <c r="P58" s="557"/>
      <c r="Q58" s="544"/>
      <c r="R58" s="545"/>
      <c r="S58" s="546"/>
      <c r="T58" s="547"/>
      <c r="U58" s="557"/>
      <c r="V58" s="544"/>
      <c r="W58" s="545"/>
      <c r="X58" s="546"/>
      <c r="Y58" s="547"/>
      <c r="Z58" s="557"/>
      <c r="AA58" s="544"/>
    </row>
    <row r="59" spans="1:27" ht="86.25" customHeight="1" x14ac:dyDescent="0.3">
      <c r="A59" s="501"/>
      <c r="B59" s="453" t="s">
        <v>61</v>
      </c>
      <c r="C59" s="557" t="s">
        <v>912</v>
      </c>
      <c r="D59" s="556" t="s">
        <v>913</v>
      </c>
      <c r="E59" s="555" t="s">
        <v>914</v>
      </c>
      <c r="F59" s="503" t="s">
        <v>915</v>
      </c>
      <c r="G59" s="550" t="s">
        <v>916</v>
      </c>
      <c r="H59" s="545">
        <v>0</v>
      </c>
      <c r="I59" s="546">
        <v>0</v>
      </c>
      <c r="J59" s="547">
        <f t="shared" si="15"/>
        <v>0</v>
      </c>
      <c r="K59" s="557"/>
      <c r="L59" s="544">
        <f t="shared" ref="L59:L79" si="19">IFERROR(IF(G59="Según demanda",H59/I59,H59/G59),0)</f>
        <v>0</v>
      </c>
      <c r="M59" s="545"/>
      <c r="N59" s="546"/>
      <c r="O59" s="547">
        <f t="shared" ref="O59" si="20">IFERROR((M59/N59),0)</f>
        <v>0</v>
      </c>
      <c r="P59" s="557"/>
      <c r="Q59" s="544">
        <f t="shared" ref="Q59" si="21">IFERROR(IF(L59="Según demanda",M59/N59,M59/L59),0)</f>
        <v>0</v>
      </c>
      <c r="R59" s="545"/>
      <c r="S59" s="546"/>
      <c r="T59" s="547">
        <f t="shared" ref="T59" si="22">IFERROR((R59/S59),0)</f>
        <v>0</v>
      </c>
      <c r="U59" s="557"/>
      <c r="V59" s="544">
        <f t="shared" ref="V59" si="23">IFERROR(IF(Q59="Según demanda",R59/S59,R59/Q59),0)</f>
        <v>0</v>
      </c>
      <c r="W59" s="545"/>
      <c r="X59" s="546"/>
      <c r="Y59" s="547">
        <f t="shared" ref="Y59" si="24">IFERROR((W59/X59),0)</f>
        <v>0</v>
      </c>
      <c r="Z59" s="557"/>
      <c r="AA59" s="544">
        <f t="shared" ref="AA59" si="25">IFERROR(IF(V59="Según demanda",W59/X59,W59/V59),0)</f>
        <v>0</v>
      </c>
    </row>
    <row r="60" spans="1:27" ht="132" customHeight="1" x14ac:dyDescent="0.3">
      <c r="A60" s="501"/>
      <c r="B60" s="453" t="s">
        <v>61</v>
      </c>
      <c r="C60" s="557"/>
      <c r="D60" s="556"/>
      <c r="E60" s="555"/>
      <c r="F60" s="504"/>
      <c r="G60" s="551"/>
      <c r="H60" s="545"/>
      <c r="I60" s="546"/>
      <c r="J60" s="547"/>
      <c r="K60" s="557"/>
      <c r="L60" s="544"/>
      <c r="M60" s="545"/>
      <c r="N60" s="546"/>
      <c r="O60" s="547"/>
      <c r="P60" s="557"/>
      <c r="Q60" s="544"/>
      <c r="R60" s="545"/>
      <c r="S60" s="546"/>
      <c r="T60" s="547"/>
      <c r="U60" s="557"/>
      <c r="V60" s="544"/>
      <c r="W60" s="545"/>
      <c r="X60" s="546"/>
      <c r="Y60" s="547"/>
      <c r="Z60" s="557"/>
      <c r="AA60" s="544"/>
    </row>
    <row r="61" spans="1:27" ht="132" customHeight="1" x14ac:dyDescent="0.3">
      <c r="A61" s="501"/>
      <c r="B61" s="453" t="s">
        <v>61</v>
      </c>
      <c r="C61" s="552" t="s">
        <v>917</v>
      </c>
      <c r="D61" s="556" t="s">
        <v>918</v>
      </c>
      <c r="E61" s="555" t="s">
        <v>919</v>
      </c>
      <c r="F61" s="503" t="s">
        <v>920</v>
      </c>
      <c r="G61" s="550" t="s">
        <v>921</v>
      </c>
      <c r="H61" s="545">
        <v>3</v>
      </c>
      <c r="I61" s="546">
        <v>3</v>
      </c>
      <c r="J61" s="547">
        <f t="shared" si="15"/>
        <v>1</v>
      </c>
      <c r="K61" s="557"/>
      <c r="L61" s="544">
        <v>1</v>
      </c>
      <c r="M61" s="545"/>
      <c r="N61" s="546"/>
      <c r="O61" s="547">
        <f t="shared" ref="O61" si="26">IFERROR((M61/N61),0)</f>
        <v>0</v>
      </c>
      <c r="P61" s="557"/>
      <c r="Q61" s="544">
        <v>1</v>
      </c>
      <c r="R61" s="545"/>
      <c r="S61" s="546"/>
      <c r="T61" s="547">
        <f t="shared" ref="T61" si="27">IFERROR((R61/S61),0)</f>
        <v>0</v>
      </c>
      <c r="U61" s="557"/>
      <c r="V61" s="544">
        <v>1</v>
      </c>
      <c r="W61" s="545"/>
      <c r="X61" s="546"/>
      <c r="Y61" s="547">
        <f t="shared" ref="Y61" si="28">IFERROR((W61/X61),0)</f>
        <v>0</v>
      </c>
      <c r="Z61" s="557"/>
      <c r="AA61" s="544">
        <v>1</v>
      </c>
    </row>
    <row r="62" spans="1:27" ht="79.2" customHeight="1" x14ac:dyDescent="0.3">
      <c r="A62" s="501"/>
      <c r="B62" s="453" t="s">
        <v>61</v>
      </c>
      <c r="C62" s="552"/>
      <c r="D62" s="556"/>
      <c r="E62" s="555"/>
      <c r="F62" s="504"/>
      <c r="G62" s="551"/>
      <c r="H62" s="545"/>
      <c r="I62" s="546"/>
      <c r="J62" s="547"/>
      <c r="K62" s="557"/>
      <c r="L62" s="544"/>
      <c r="M62" s="545"/>
      <c r="N62" s="546"/>
      <c r="O62" s="547"/>
      <c r="P62" s="557"/>
      <c r="Q62" s="544"/>
      <c r="R62" s="545"/>
      <c r="S62" s="546"/>
      <c r="T62" s="547"/>
      <c r="U62" s="557"/>
      <c r="V62" s="544"/>
      <c r="W62" s="545"/>
      <c r="X62" s="546"/>
      <c r="Y62" s="547"/>
      <c r="Z62" s="557"/>
      <c r="AA62" s="544"/>
    </row>
    <row r="63" spans="1:27" ht="92.4" customHeight="1" x14ac:dyDescent="0.3">
      <c r="A63" s="501"/>
      <c r="B63" s="453" t="s">
        <v>61</v>
      </c>
      <c r="C63" s="426" t="s">
        <v>922</v>
      </c>
      <c r="D63" s="374" t="s">
        <v>923</v>
      </c>
      <c r="E63" s="338" t="s">
        <v>924</v>
      </c>
      <c r="F63" s="427" t="s">
        <v>925</v>
      </c>
      <c r="G63" s="428" t="s">
        <v>926</v>
      </c>
      <c r="H63" s="357">
        <v>1</v>
      </c>
      <c r="I63" s="358">
        <v>1</v>
      </c>
      <c r="J63" s="379">
        <f>IFERROR((H63/I63),0)</f>
        <v>1</v>
      </c>
      <c r="K63" s="380" t="s">
        <v>927</v>
      </c>
      <c r="L63" s="381">
        <f>IFERROR(IF(G63="Según demanda",H63/I63,H63/G63),0)</f>
        <v>0</v>
      </c>
      <c r="M63" s="382"/>
      <c r="N63" s="378"/>
      <c r="O63" s="379">
        <f>IFERROR((M63/N63),0)</f>
        <v>0</v>
      </c>
      <c r="P63" s="338"/>
      <c r="Q63" s="381">
        <f>IFERROR(IF(L63="Según demanda",M63/N63,M63/L63),0)</f>
        <v>0</v>
      </c>
      <c r="R63" s="357"/>
      <c r="S63" s="358"/>
      <c r="T63" s="379">
        <f>IFERROR((R63/S63),0)</f>
        <v>0</v>
      </c>
      <c r="U63" s="338"/>
      <c r="V63" s="381">
        <f>IFERROR(IF(Q63="Según demanda",R63/S63,R63/Q63),0)</f>
        <v>0</v>
      </c>
      <c r="W63" s="357">
        <v>1</v>
      </c>
      <c r="X63" s="358">
        <v>1</v>
      </c>
      <c r="Y63" s="379">
        <f>IFERROR((W63/X63),0)</f>
        <v>1</v>
      </c>
      <c r="Z63" s="338"/>
      <c r="AA63" s="381">
        <f>IFERROR(IF(V63="Según demanda",W63/X63,W63/V63),0)</f>
        <v>0</v>
      </c>
    </row>
    <row r="64" spans="1:27" ht="132" customHeight="1" x14ac:dyDescent="0.3">
      <c r="A64" s="501"/>
      <c r="B64" s="453" t="s">
        <v>61</v>
      </c>
      <c r="C64" s="556" t="s">
        <v>928</v>
      </c>
      <c r="D64" s="352" t="s">
        <v>929</v>
      </c>
      <c r="E64" s="555" t="s">
        <v>930</v>
      </c>
      <c r="F64" s="354" t="s">
        <v>931</v>
      </c>
      <c r="G64" s="355" t="s">
        <v>932</v>
      </c>
      <c r="H64" s="382">
        <v>6</v>
      </c>
      <c r="I64" s="378">
        <v>7</v>
      </c>
      <c r="J64" s="538">
        <f t="shared" ref="J64" si="29">IFERROR((H64/I64),0)</f>
        <v>0.8571428571428571</v>
      </c>
      <c r="K64" s="503"/>
      <c r="L64" s="505">
        <f t="shared" ref="L64" si="30">IFERROR(IF(G64="Según demanda",H64/I64,H64/G64),0)</f>
        <v>0</v>
      </c>
      <c r="M64" s="532"/>
      <c r="N64" s="535"/>
      <c r="O64" s="538">
        <f t="shared" ref="O64" si="31">IFERROR((M64/N64),0)</f>
        <v>0</v>
      </c>
      <c r="P64" s="503"/>
      <c r="Q64" s="505">
        <f t="shared" ref="Q64" si="32">IFERROR(IF(L64="Según demanda",M64/N64,M64/L64),0)</f>
        <v>0</v>
      </c>
      <c r="R64" s="532"/>
      <c r="S64" s="536"/>
      <c r="T64" s="538">
        <f t="shared" ref="T64" si="33">IFERROR((R64/S64),0)</f>
        <v>0</v>
      </c>
      <c r="U64" s="503"/>
      <c r="V64" s="505">
        <f t="shared" ref="V64" si="34">IFERROR(IF(Q64="Según demanda",R64/S64,R64/Q64),0)</f>
        <v>0</v>
      </c>
      <c r="W64" s="532"/>
      <c r="X64" s="535"/>
      <c r="Y64" s="538">
        <f t="shared" ref="Y64" si="35">IFERROR((W64/X64),0)</f>
        <v>0</v>
      </c>
      <c r="Z64" s="503"/>
      <c r="AA64" s="505">
        <f t="shared" ref="AA64" si="36">IFERROR(IF(V64="Según demanda",W64/X64,W64/V64),0)</f>
        <v>0</v>
      </c>
    </row>
    <row r="65" spans="1:27" ht="105.6" customHeight="1" x14ac:dyDescent="0.3">
      <c r="A65" s="501"/>
      <c r="B65" s="453" t="s">
        <v>61</v>
      </c>
      <c r="C65" s="556"/>
      <c r="D65" s="352" t="s">
        <v>933</v>
      </c>
      <c r="E65" s="555"/>
      <c r="F65" s="354" t="s">
        <v>718</v>
      </c>
      <c r="G65" s="355" t="s">
        <v>934</v>
      </c>
      <c r="H65" s="454">
        <v>7</v>
      </c>
      <c r="I65" s="455">
        <v>7</v>
      </c>
      <c r="J65" s="540"/>
      <c r="K65" s="504"/>
      <c r="L65" s="506"/>
      <c r="M65" s="534"/>
      <c r="N65" s="537"/>
      <c r="O65" s="540"/>
      <c r="P65" s="504"/>
      <c r="Q65" s="506"/>
      <c r="R65" s="534"/>
      <c r="S65" s="537"/>
      <c r="T65" s="540"/>
      <c r="U65" s="504"/>
      <c r="V65" s="506"/>
      <c r="W65" s="534"/>
      <c r="X65" s="537"/>
      <c r="Y65" s="540"/>
      <c r="Z65" s="504"/>
      <c r="AA65" s="506"/>
    </row>
    <row r="66" spans="1:27" ht="198" customHeight="1" x14ac:dyDescent="0.3">
      <c r="A66" s="501"/>
      <c r="B66" s="453" t="s">
        <v>61</v>
      </c>
      <c r="C66" s="556" t="s">
        <v>935</v>
      </c>
      <c r="D66" s="374" t="s">
        <v>936</v>
      </c>
      <c r="E66" s="555" t="s">
        <v>937</v>
      </c>
      <c r="F66" s="354" t="s">
        <v>720</v>
      </c>
      <c r="G66" s="355" t="s">
        <v>938</v>
      </c>
      <c r="H66" s="377">
        <v>814</v>
      </c>
      <c r="I66" s="334">
        <v>2115</v>
      </c>
      <c r="J66" s="395">
        <f t="shared" si="15"/>
        <v>0.38486997635933806</v>
      </c>
      <c r="K66" s="374" t="s">
        <v>939</v>
      </c>
      <c r="L66" s="376">
        <f t="shared" si="19"/>
        <v>0</v>
      </c>
      <c r="M66" s="377"/>
      <c r="N66" s="334"/>
      <c r="O66" s="395">
        <f t="shared" ref="O66:O76" si="37">IFERROR((M66/N66),0)</f>
        <v>0</v>
      </c>
      <c r="P66" s="374"/>
      <c r="Q66" s="376">
        <f t="shared" ref="Q66:Q76" si="38">IFERROR(IF(L66="Según demanda",M66/N66,M66/L66),0)</f>
        <v>0</v>
      </c>
      <c r="R66" s="377"/>
      <c r="S66" s="334"/>
      <c r="T66" s="395">
        <f t="shared" ref="T66:T76" si="39">IFERROR((R66/S66),0)</f>
        <v>0</v>
      </c>
      <c r="U66" s="374"/>
      <c r="V66" s="376">
        <f t="shared" ref="V66:V76" si="40">IFERROR(IF(Q66="Según demanda",R66/S66,R66/Q66),0)</f>
        <v>0</v>
      </c>
      <c r="W66" s="377"/>
      <c r="X66" s="334"/>
      <c r="Y66" s="395">
        <f t="shared" ref="Y66:Y76" si="41">IFERROR((W66/X66),0)</f>
        <v>0</v>
      </c>
      <c r="Z66" s="374"/>
      <c r="AA66" s="376">
        <f t="shared" ref="AA66:AA76" si="42">IFERROR(IF(V66="Según demanda",W66/X66,W66/V66),0)</f>
        <v>0</v>
      </c>
    </row>
    <row r="67" spans="1:27" ht="41.4" customHeight="1" x14ac:dyDescent="0.3">
      <c r="A67" s="501"/>
      <c r="B67" s="453" t="s">
        <v>61</v>
      </c>
      <c r="C67" s="556"/>
      <c r="D67" s="374" t="s">
        <v>940</v>
      </c>
      <c r="E67" s="555"/>
      <c r="F67" s="354" t="s">
        <v>721</v>
      </c>
      <c r="G67" s="355" t="s">
        <v>941</v>
      </c>
      <c r="H67" s="377">
        <v>815</v>
      </c>
      <c r="I67" s="334">
        <v>2115</v>
      </c>
      <c r="J67" s="395">
        <f t="shared" si="15"/>
        <v>0.38534278959810875</v>
      </c>
      <c r="K67" s="374"/>
      <c r="L67" s="376">
        <f t="shared" si="19"/>
        <v>0</v>
      </c>
      <c r="M67" s="377"/>
      <c r="N67" s="334"/>
      <c r="O67" s="395">
        <f t="shared" si="37"/>
        <v>0</v>
      </c>
      <c r="P67" s="374"/>
      <c r="Q67" s="376"/>
      <c r="R67" s="377"/>
      <c r="S67" s="334"/>
      <c r="T67" s="395">
        <f t="shared" si="39"/>
        <v>0</v>
      </c>
      <c r="U67" s="374"/>
      <c r="V67" s="376">
        <f t="shared" si="40"/>
        <v>0</v>
      </c>
      <c r="W67" s="377">
        <v>6</v>
      </c>
      <c r="X67" s="334">
        <v>8</v>
      </c>
      <c r="Y67" s="395">
        <f t="shared" si="41"/>
        <v>0.75</v>
      </c>
      <c r="Z67" s="374"/>
      <c r="AA67" s="376">
        <f>IFERROR(IF(V67="Según demanda",,W67/V67),0)</f>
        <v>0</v>
      </c>
    </row>
    <row r="68" spans="1:27" ht="198" customHeight="1" x14ac:dyDescent="0.3">
      <c r="A68" s="501"/>
      <c r="B68" s="453" t="s">
        <v>61</v>
      </c>
      <c r="C68" s="557" t="s">
        <v>456</v>
      </c>
      <c r="D68" s="374" t="s">
        <v>942</v>
      </c>
      <c r="E68" s="338" t="s">
        <v>943</v>
      </c>
      <c r="F68" s="354" t="s">
        <v>722</v>
      </c>
      <c r="G68" s="355" t="s">
        <v>944</v>
      </c>
      <c r="H68" s="377">
        <v>3</v>
      </c>
      <c r="I68" s="334">
        <v>3</v>
      </c>
      <c r="J68" s="395">
        <f t="shared" si="15"/>
        <v>1</v>
      </c>
      <c r="K68" s="374"/>
      <c r="L68" s="376">
        <f t="shared" si="19"/>
        <v>0</v>
      </c>
      <c r="M68" s="377"/>
      <c r="N68" s="334"/>
      <c r="O68" s="395">
        <f t="shared" si="37"/>
        <v>0</v>
      </c>
      <c r="P68" s="374"/>
      <c r="Q68" s="376">
        <f t="shared" si="38"/>
        <v>0</v>
      </c>
      <c r="R68" s="377"/>
      <c r="S68" s="334"/>
      <c r="T68" s="395">
        <f t="shared" si="39"/>
        <v>0</v>
      </c>
      <c r="U68" s="374"/>
      <c r="V68" s="376">
        <f t="shared" si="40"/>
        <v>0</v>
      </c>
      <c r="W68" s="377">
        <v>7</v>
      </c>
      <c r="X68" s="334">
        <v>7</v>
      </c>
      <c r="Y68" s="395">
        <f t="shared" si="41"/>
        <v>1</v>
      </c>
      <c r="Z68" s="374" t="s">
        <v>719</v>
      </c>
      <c r="AA68" s="376">
        <f t="shared" si="42"/>
        <v>0</v>
      </c>
    </row>
    <row r="69" spans="1:27" ht="41.4" customHeight="1" x14ac:dyDescent="0.3">
      <c r="A69" s="501"/>
      <c r="B69" s="453" t="s">
        <v>61</v>
      </c>
      <c r="C69" s="557"/>
      <c r="D69" s="513" t="s">
        <v>945</v>
      </c>
      <c r="E69" s="541" t="s">
        <v>946</v>
      </c>
      <c r="F69" s="503" t="s">
        <v>724</v>
      </c>
      <c r="G69" s="550" t="s">
        <v>947</v>
      </c>
      <c r="H69" s="532">
        <v>9</v>
      </c>
      <c r="I69" s="535">
        <v>10</v>
      </c>
      <c r="J69" s="395">
        <f t="shared" si="15"/>
        <v>0.9</v>
      </c>
      <c r="K69" s="373"/>
      <c r="L69" s="376">
        <f t="shared" si="19"/>
        <v>0</v>
      </c>
      <c r="M69" s="377"/>
      <c r="N69" s="334"/>
      <c r="O69" s="395">
        <f t="shared" si="37"/>
        <v>0</v>
      </c>
      <c r="P69" s="373"/>
      <c r="Q69" s="376">
        <f t="shared" si="38"/>
        <v>0</v>
      </c>
      <c r="R69" s="377"/>
      <c r="S69" s="334"/>
      <c r="T69" s="395">
        <f t="shared" si="39"/>
        <v>0</v>
      </c>
      <c r="U69" s="373"/>
      <c r="V69" s="376">
        <f t="shared" si="40"/>
        <v>0</v>
      </c>
      <c r="W69" s="377">
        <v>1</v>
      </c>
      <c r="X69" s="334">
        <v>1</v>
      </c>
      <c r="Y69" s="395">
        <f t="shared" si="41"/>
        <v>1</v>
      </c>
      <c r="Z69" s="373"/>
      <c r="AA69" s="376">
        <f t="shared" si="42"/>
        <v>0</v>
      </c>
    </row>
    <row r="70" spans="1:27" x14ac:dyDescent="0.3">
      <c r="A70" s="501"/>
      <c r="B70" s="453" t="s">
        <v>61</v>
      </c>
      <c r="C70" s="557"/>
      <c r="D70" s="514"/>
      <c r="E70" s="543"/>
      <c r="F70" s="504"/>
      <c r="G70" s="551"/>
      <c r="H70" s="534"/>
      <c r="I70" s="537"/>
      <c r="J70" s="395">
        <f t="shared" si="15"/>
        <v>0</v>
      </c>
      <c r="K70" s="355"/>
      <c r="L70" s="376">
        <f t="shared" si="19"/>
        <v>0</v>
      </c>
      <c r="M70" s="377"/>
      <c r="N70" s="334"/>
      <c r="O70" s="395">
        <f t="shared" si="37"/>
        <v>0</v>
      </c>
      <c r="P70" s="355"/>
      <c r="Q70" s="376"/>
      <c r="R70" s="377"/>
      <c r="S70" s="334"/>
      <c r="T70" s="395">
        <f t="shared" si="39"/>
        <v>0</v>
      </c>
      <c r="U70" s="355"/>
      <c r="V70" s="376">
        <f t="shared" si="40"/>
        <v>0</v>
      </c>
      <c r="W70" s="377"/>
      <c r="X70" s="334"/>
      <c r="Y70" s="395">
        <f t="shared" si="41"/>
        <v>0</v>
      </c>
      <c r="Z70" s="355"/>
      <c r="AA70" s="376">
        <f t="shared" si="42"/>
        <v>0</v>
      </c>
    </row>
    <row r="71" spans="1:27" ht="154.19999999999999" customHeight="1" x14ac:dyDescent="0.3">
      <c r="A71" s="501"/>
      <c r="B71" s="453" t="s">
        <v>61</v>
      </c>
      <c r="C71" s="557"/>
      <c r="D71" s="374" t="s">
        <v>948</v>
      </c>
      <c r="E71" s="338" t="s">
        <v>949</v>
      </c>
      <c r="F71" s="354" t="s">
        <v>725</v>
      </c>
      <c r="G71" s="355" t="s">
        <v>950</v>
      </c>
      <c r="H71" s="377">
        <v>6</v>
      </c>
      <c r="I71" s="334">
        <v>6</v>
      </c>
      <c r="J71" s="395">
        <f t="shared" si="15"/>
        <v>1</v>
      </c>
      <c r="K71" s="355"/>
      <c r="L71" s="376">
        <f t="shared" si="19"/>
        <v>0</v>
      </c>
      <c r="M71" s="377"/>
      <c r="N71" s="334"/>
      <c r="O71" s="395">
        <f t="shared" si="37"/>
        <v>0</v>
      </c>
      <c r="P71" s="355"/>
      <c r="Q71" s="376"/>
      <c r="R71" s="377"/>
      <c r="S71" s="334"/>
      <c r="T71" s="395">
        <f t="shared" si="39"/>
        <v>0</v>
      </c>
      <c r="U71" s="355"/>
      <c r="V71" s="376">
        <f t="shared" si="40"/>
        <v>0</v>
      </c>
      <c r="W71" s="377">
        <v>1520</v>
      </c>
      <c r="X71" s="334">
        <v>1562</v>
      </c>
      <c r="Y71" s="395">
        <f t="shared" si="41"/>
        <v>0.97311139564660687</v>
      </c>
      <c r="Z71" s="355"/>
      <c r="AA71" s="376">
        <f t="shared" si="42"/>
        <v>0</v>
      </c>
    </row>
    <row r="72" spans="1:27" ht="185.4" customHeight="1" x14ac:dyDescent="0.3">
      <c r="A72" s="501"/>
      <c r="B72" s="453" t="s">
        <v>61</v>
      </c>
      <c r="C72" s="557"/>
      <c r="D72" s="374" t="s">
        <v>951</v>
      </c>
      <c r="E72" s="338" t="s">
        <v>952</v>
      </c>
      <c r="F72" s="427" t="s">
        <v>953</v>
      </c>
      <c r="G72" s="428" t="s">
        <v>954</v>
      </c>
      <c r="H72" s="377">
        <v>0</v>
      </c>
      <c r="I72" s="334">
        <v>0</v>
      </c>
      <c r="J72" s="395">
        <f t="shared" si="15"/>
        <v>0</v>
      </c>
      <c r="K72" s="355" t="s">
        <v>955</v>
      </c>
      <c r="L72" s="376">
        <f t="shared" si="19"/>
        <v>0</v>
      </c>
      <c r="M72" s="377"/>
      <c r="N72" s="334"/>
      <c r="O72" s="395">
        <f t="shared" si="37"/>
        <v>0</v>
      </c>
      <c r="P72" s="355"/>
      <c r="Q72" s="376"/>
      <c r="R72" s="377"/>
      <c r="S72" s="334"/>
      <c r="T72" s="395">
        <f t="shared" si="39"/>
        <v>0</v>
      </c>
      <c r="U72" s="355"/>
      <c r="V72" s="376" t="s">
        <v>723</v>
      </c>
      <c r="W72" s="377">
        <v>17</v>
      </c>
      <c r="X72" s="334">
        <v>17</v>
      </c>
      <c r="Y72" s="395">
        <f t="shared" si="41"/>
        <v>1</v>
      </c>
      <c r="Z72" s="355"/>
      <c r="AA72" s="376">
        <f t="shared" si="42"/>
        <v>0</v>
      </c>
    </row>
    <row r="73" spans="1:27" ht="86.25" customHeight="1" x14ac:dyDescent="0.3">
      <c r="A73" s="501"/>
      <c r="B73" s="524" t="s">
        <v>61</v>
      </c>
      <c r="C73" s="552" t="s">
        <v>956</v>
      </c>
      <c r="D73" s="429" t="s">
        <v>957</v>
      </c>
      <c r="E73" s="338" t="s">
        <v>958</v>
      </c>
      <c r="F73" s="427" t="s">
        <v>959</v>
      </c>
      <c r="G73" s="428" t="s">
        <v>960</v>
      </c>
      <c r="H73" s="377">
        <v>1</v>
      </c>
      <c r="I73" s="334">
        <v>1</v>
      </c>
      <c r="J73" s="395">
        <f t="shared" si="15"/>
        <v>1</v>
      </c>
      <c r="K73" s="346" t="s">
        <v>961</v>
      </c>
      <c r="L73" s="376">
        <f t="shared" si="19"/>
        <v>0</v>
      </c>
      <c r="M73" s="377"/>
      <c r="N73" s="334"/>
      <c r="O73" s="395">
        <f t="shared" si="37"/>
        <v>0</v>
      </c>
      <c r="P73" s="346"/>
      <c r="Q73" s="376">
        <f t="shared" si="38"/>
        <v>0</v>
      </c>
      <c r="R73" s="377"/>
      <c r="S73" s="334"/>
      <c r="T73" s="395">
        <f t="shared" si="39"/>
        <v>0</v>
      </c>
      <c r="U73" s="346"/>
      <c r="V73" s="376">
        <f t="shared" si="40"/>
        <v>0</v>
      </c>
      <c r="W73" s="377">
        <v>10</v>
      </c>
      <c r="X73" s="334">
        <v>10</v>
      </c>
      <c r="Y73" s="395">
        <f t="shared" si="41"/>
        <v>1</v>
      </c>
      <c r="Z73" s="346"/>
      <c r="AA73" s="376">
        <f t="shared" si="42"/>
        <v>0</v>
      </c>
    </row>
    <row r="74" spans="1:27" ht="99.75" customHeight="1" x14ac:dyDescent="0.3">
      <c r="A74" s="501"/>
      <c r="B74" s="524"/>
      <c r="C74" s="552"/>
      <c r="D74" s="553" t="s">
        <v>962</v>
      </c>
      <c r="E74" s="555" t="s">
        <v>963</v>
      </c>
      <c r="F74" s="503" t="s">
        <v>964</v>
      </c>
      <c r="G74" s="550" t="s">
        <v>965</v>
      </c>
      <c r="H74" s="532">
        <v>1</v>
      </c>
      <c r="I74" s="535">
        <v>1</v>
      </c>
      <c r="J74" s="395">
        <f t="shared" si="15"/>
        <v>1</v>
      </c>
      <c r="K74" s="354"/>
      <c r="L74" s="376">
        <f t="shared" si="19"/>
        <v>0</v>
      </c>
      <c r="M74" s="377"/>
      <c r="N74" s="334"/>
      <c r="O74" s="395">
        <f t="shared" si="37"/>
        <v>0</v>
      </c>
      <c r="P74" s="354"/>
      <c r="Q74" s="376">
        <f t="shared" si="38"/>
        <v>0</v>
      </c>
      <c r="R74" s="377"/>
      <c r="S74" s="334"/>
      <c r="T74" s="395">
        <f t="shared" si="39"/>
        <v>0</v>
      </c>
      <c r="U74" s="354"/>
      <c r="V74" s="376">
        <f t="shared" si="40"/>
        <v>0</v>
      </c>
      <c r="W74" s="377">
        <v>15</v>
      </c>
      <c r="X74" s="334">
        <v>17</v>
      </c>
      <c r="Y74" s="395">
        <f t="shared" si="41"/>
        <v>0.88235294117647056</v>
      </c>
      <c r="Z74" s="354"/>
      <c r="AA74" s="376">
        <f t="shared" si="42"/>
        <v>0</v>
      </c>
    </row>
    <row r="75" spans="1:27" ht="142.5" customHeight="1" x14ac:dyDescent="0.3">
      <c r="A75" s="501"/>
      <c r="B75" s="524"/>
      <c r="C75" s="552"/>
      <c r="D75" s="554"/>
      <c r="E75" s="555"/>
      <c r="F75" s="504"/>
      <c r="G75" s="551"/>
      <c r="H75" s="534"/>
      <c r="I75" s="537"/>
      <c r="J75" s="395">
        <f t="shared" si="15"/>
        <v>0</v>
      </c>
      <c r="K75" s="346"/>
      <c r="L75" s="376">
        <f t="shared" si="19"/>
        <v>0</v>
      </c>
      <c r="M75" s="377"/>
      <c r="N75" s="334"/>
      <c r="O75" s="395">
        <f t="shared" si="37"/>
        <v>0</v>
      </c>
      <c r="P75" s="346"/>
      <c r="Q75" s="376">
        <f t="shared" si="38"/>
        <v>0</v>
      </c>
      <c r="R75" s="377"/>
      <c r="S75" s="334"/>
      <c r="T75" s="395">
        <f t="shared" si="39"/>
        <v>0</v>
      </c>
      <c r="U75" s="346"/>
      <c r="V75" s="376">
        <f t="shared" si="40"/>
        <v>0</v>
      </c>
      <c r="W75" s="377">
        <v>10</v>
      </c>
      <c r="X75" s="334">
        <v>10</v>
      </c>
      <c r="Y75" s="395">
        <f t="shared" si="41"/>
        <v>1</v>
      </c>
      <c r="Z75" s="346"/>
      <c r="AA75" s="376">
        <f t="shared" si="42"/>
        <v>0</v>
      </c>
    </row>
    <row r="76" spans="1:27" ht="127.2" customHeight="1" x14ac:dyDescent="0.3">
      <c r="A76" s="501"/>
      <c r="B76" s="524"/>
      <c r="C76" s="552" t="s">
        <v>457</v>
      </c>
      <c r="D76" s="374" t="s">
        <v>966</v>
      </c>
      <c r="E76" s="338" t="s">
        <v>967</v>
      </c>
      <c r="F76" s="354" t="s">
        <v>727</v>
      </c>
      <c r="G76" s="355" t="s">
        <v>968</v>
      </c>
      <c r="H76" s="357">
        <v>0</v>
      </c>
      <c r="I76" s="358">
        <v>0</v>
      </c>
      <c r="J76" s="379">
        <f t="shared" si="15"/>
        <v>0</v>
      </c>
      <c r="K76" s="338"/>
      <c r="L76" s="544">
        <f t="shared" si="19"/>
        <v>0</v>
      </c>
      <c r="M76" s="545"/>
      <c r="N76" s="546"/>
      <c r="O76" s="547">
        <f t="shared" si="37"/>
        <v>0</v>
      </c>
      <c r="P76" s="522"/>
      <c r="Q76" s="544">
        <f t="shared" si="38"/>
        <v>0</v>
      </c>
      <c r="R76" s="545"/>
      <c r="S76" s="546"/>
      <c r="T76" s="547">
        <f t="shared" si="39"/>
        <v>0</v>
      </c>
      <c r="U76" s="522"/>
      <c r="V76" s="544">
        <f t="shared" si="40"/>
        <v>0</v>
      </c>
      <c r="W76" s="545">
        <v>1</v>
      </c>
      <c r="X76" s="546">
        <v>1</v>
      </c>
      <c r="Y76" s="547">
        <f t="shared" si="41"/>
        <v>1</v>
      </c>
      <c r="Z76" s="522" t="s">
        <v>726</v>
      </c>
      <c r="AA76" s="544">
        <f t="shared" si="42"/>
        <v>0</v>
      </c>
    </row>
    <row r="77" spans="1:27" ht="171" customHeight="1" x14ac:dyDescent="0.3">
      <c r="A77" s="501"/>
      <c r="B77" s="524"/>
      <c r="C77" s="552"/>
      <c r="D77" s="374" t="s">
        <v>969</v>
      </c>
      <c r="E77" s="338" t="s">
        <v>970</v>
      </c>
      <c r="F77" s="354" t="s">
        <v>728</v>
      </c>
      <c r="G77" s="355" t="s">
        <v>971</v>
      </c>
      <c r="H77" s="357">
        <v>0</v>
      </c>
      <c r="I77" s="358">
        <v>0</v>
      </c>
      <c r="J77" s="379">
        <f t="shared" si="15"/>
        <v>0</v>
      </c>
      <c r="K77" s="338"/>
      <c r="L77" s="544"/>
      <c r="M77" s="545"/>
      <c r="N77" s="546"/>
      <c r="O77" s="547"/>
      <c r="P77" s="522"/>
      <c r="Q77" s="544"/>
      <c r="R77" s="545"/>
      <c r="S77" s="546"/>
      <c r="T77" s="547"/>
      <c r="U77" s="522"/>
      <c r="V77" s="544"/>
      <c r="W77" s="545"/>
      <c r="X77" s="546"/>
      <c r="Y77" s="547"/>
      <c r="Z77" s="522"/>
      <c r="AA77" s="544"/>
    </row>
    <row r="78" spans="1:27" ht="79.2" customHeight="1" x14ac:dyDescent="0.3">
      <c r="A78" s="501"/>
      <c r="B78" s="524"/>
      <c r="C78" s="552"/>
      <c r="D78" s="548" t="s">
        <v>972</v>
      </c>
      <c r="E78" s="541" t="s">
        <v>973</v>
      </c>
      <c r="F78" s="354" t="s">
        <v>728</v>
      </c>
      <c r="G78" s="355" t="s">
        <v>974</v>
      </c>
      <c r="H78" s="377">
        <v>0</v>
      </c>
      <c r="I78" s="334">
        <v>0</v>
      </c>
      <c r="J78" s="395">
        <f t="shared" si="15"/>
        <v>0</v>
      </c>
      <c r="K78" s="355"/>
      <c r="L78" s="376">
        <f t="shared" si="19"/>
        <v>0</v>
      </c>
      <c r="M78" s="377"/>
      <c r="N78" s="334"/>
      <c r="O78" s="395">
        <f t="shared" ref="O78:O79" si="43">IFERROR((M78/N78),0)</f>
        <v>0</v>
      </c>
      <c r="P78" s="355"/>
      <c r="Q78" s="376">
        <f t="shared" ref="Q78:Q79" si="44">IFERROR(IF(L78="Según demanda",M78/N78,M78/L78),0)</f>
        <v>0</v>
      </c>
      <c r="R78" s="377"/>
      <c r="S78" s="334"/>
      <c r="T78" s="395">
        <f t="shared" ref="T78:T79" si="45">IFERROR((R78/S78),0)</f>
        <v>0</v>
      </c>
      <c r="U78" s="355"/>
      <c r="V78" s="376">
        <f t="shared" ref="V78:V79" si="46">IFERROR(IF(Q78="Según demanda",R78/S78,R78/Q78),0)</f>
        <v>0</v>
      </c>
      <c r="W78" s="377">
        <v>1</v>
      </c>
      <c r="X78" s="334">
        <v>1</v>
      </c>
      <c r="Y78" s="395">
        <f t="shared" ref="Y78:Y79" si="47">IFERROR((W78/X78),0)</f>
        <v>1</v>
      </c>
      <c r="Z78" s="355"/>
      <c r="AA78" s="376">
        <f t="shared" ref="AA78:AA79" si="48">IFERROR(IF(V78="Según demanda",W78/X78,W78/V78),0)</f>
        <v>0</v>
      </c>
    </row>
    <row r="79" spans="1:27" ht="142.5" customHeight="1" x14ac:dyDescent="0.3">
      <c r="A79" s="501"/>
      <c r="B79" s="524" t="s">
        <v>61</v>
      </c>
      <c r="C79" s="552"/>
      <c r="D79" s="549"/>
      <c r="E79" s="543"/>
      <c r="F79" s="503" t="s">
        <v>728</v>
      </c>
      <c r="G79" s="550" t="s">
        <v>975</v>
      </c>
      <c r="H79" s="532">
        <v>0</v>
      </c>
      <c r="I79" s="535">
        <v>0</v>
      </c>
      <c r="J79" s="538">
        <f t="shared" si="15"/>
        <v>0</v>
      </c>
      <c r="K79" s="503"/>
      <c r="L79" s="505">
        <f t="shared" si="19"/>
        <v>0</v>
      </c>
      <c r="M79" s="532"/>
      <c r="N79" s="535"/>
      <c r="O79" s="538">
        <f t="shared" si="43"/>
        <v>0</v>
      </c>
      <c r="P79" s="503"/>
      <c r="Q79" s="505">
        <f t="shared" si="44"/>
        <v>0</v>
      </c>
      <c r="R79" s="532"/>
      <c r="S79" s="535"/>
      <c r="T79" s="538">
        <f t="shared" si="45"/>
        <v>0</v>
      </c>
      <c r="U79" s="503"/>
      <c r="V79" s="505">
        <f t="shared" si="46"/>
        <v>0</v>
      </c>
      <c r="W79" s="532">
        <v>1</v>
      </c>
      <c r="X79" s="535">
        <v>1</v>
      </c>
      <c r="Y79" s="538">
        <f t="shared" si="47"/>
        <v>1</v>
      </c>
      <c r="Z79" s="503"/>
      <c r="AA79" s="505">
        <f t="shared" si="48"/>
        <v>0</v>
      </c>
    </row>
    <row r="80" spans="1:27" ht="71.25" customHeight="1" x14ac:dyDescent="0.3">
      <c r="A80" s="501"/>
      <c r="B80" s="524"/>
      <c r="C80" s="552"/>
      <c r="D80" s="374" t="s">
        <v>976</v>
      </c>
      <c r="E80" s="338" t="s">
        <v>977</v>
      </c>
      <c r="F80" s="504"/>
      <c r="G80" s="551"/>
      <c r="H80" s="533"/>
      <c r="I80" s="536"/>
      <c r="J80" s="539"/>
      <c r="K80" s="530"/>
      <c r="L80" s="531"/>
      <c r="M80" s="533"/>
      <c r="N80" s="536"/>
      <c r="O80" s="539"/>
      <c r="P80" s="530"/>
      <c r="Q80" s="531"/>
      <c r="R80" s="533"/>
      <c r="S80" s="536"/>
      <c r="T80" s="539"/>
      <c r="U80" s="530"/>
      <c r="V80" s="531"/>
      <c r="W80" s="533"/>
      <c r="X80" s="536"/>
      <c r="Y80" s="539"/>
      <c r="Z80" s="530"/>
      <c r="AA80" s="531"/>
    </row>
    <row r="81" spans="1:27" ht="71.25" customHeight="1" x14ac:dyDescent="0.3">
      <c r="A81" s="501"/>
      <c r="B81" s="524"/>
      <c r="C81" s="552"/>
      <c r="D81" s="430" t="s">
        <v>978</v>
      </c>
      <c r="E81" s="338" t="s">
        <v>979</v>
      </c>
      <c r="F81" s="354" t="s">
        <v>729</v>
      </c>
      <c r="G81" s="355" t="s">
        <v>980</v>
      </c>
      <c r="H81" s="533"/>
      <c r="I81" s="536"/>
      <c r="J81" s="539"/>
      <c r="K81" s="530"/>
      <c r="L81" s="531"/>
      <c r="M81" s="533"/>
      <c r="N81" s="536"/>
      <c r="O81" s="539"/>
      <c r="P81" s="530"/>
      <c r="Q81" s="531"/>
      <c r="R81" s="533"/>
      <c r="S81" s="536"/>
      <c r="T81" s="539"/>
      <c r="U81" s="530"/>
      <c r="V81" s="531"/>
      <c r="W81" s="533"/>
      <c r="X81" s="536"/>
      <c r="Y81" s="539"/>
      <c r="Z81" s="530"/>
      <c r="AA81" s="531"/>
    </row>
    <row r="82" spans="1:27" ht="57" customHeight="1" x14ac:dyDescent="0.3">
      <c r="A82" s="501"/>
      <c r="B82" s="524"/>
      <c r="C82" s="523" t="s">
        <v>749</v>
      </c>
      <c r="D82" s="359" t="s">
        <v>981</v>
      </c>
      <c r="E82" s="541" t="s">
        <v>982</v>
      </c>
      <c r="F82" s="503" t="s">
        <v>983</v>
      </c>
      <c r="G82" s="503" t="s">
        <v>984</v>
      </c>
      <c r="H82" s="534"/>
      <c r="I82" s="537"/>
      <c r="J82" s="540"/>
      <c r="K82" s="504"/>
      <c r="L82" s="506"/>
      <c r="M82" s="534"/>
      <c r="N82" s="537"/>
      <c r="O82" s="540"/>
      <c r="P82" s="504"/>
      <c r="Q82" s="506"/>
      <c r="R82" s="534"/>
      <c r="S82" s="537"/>
      <c r="T82" s="540"/>
      <c r="U82" s="504"/>
      <c r="V82" s="506"/>
      <c r="W82" s="534"/>
      <c r="X82" s="537"/>
      <c r="Y82" s="540"/>
      <c r="Z82" s="504"/>
      <c r="AA82" s="506"/>
    </row>
    <row r="83" spans="1:27" ht="55.2" x14ac:dyDescent="0.3">
      <c r="A83" s="501"/>
      <c r="B83" s="524"/>
      <c r="C83" s="523"/>
      <c r="D83" s="359" t="s">
        <v>985</v>
      </c>
      <c r="E83" s="542"/>
      <c r="F83" s="504"/>
      <c r="G83" s="504"/>
      <c r="H83" s="383">
        <v>0</v>
      </c>
      <c r="I83" s="388">
        <v>0</v>
      </c>
      <c r="J83" s="389">
        <f t="shared" ref="J83:J84" si="49">IFERROR((H83/I83),0)</f>
        <v>0</v>
      </c>
      <c r="K83" s="354"/>
      <c r="L83" s="376">
        <f t="shared" ref="L83:L84" si="50">IFERROR(IF(G83="Según demanda",H83/I83,H83/G83),0)</f>
        <v>0</v>
      </c>
      <c r="M83" s="383"/>
      <c r="N83" s="388"/>
      <c r="O83" s="389">
        <f t="shared" ref="O83:O84" si="51">IFERROR((M83/N83),0)</f>
        <v>0</v>
      </c>
      <c r="P83" s="354"/>
      <c r="Q83" s="376">
        <f t="shared" ref="Q83:Q84" si="52">IFERROR(IF(L83="Según demanda",M83/N83,M83/L83),0)</f>
        <v>0</v>
      </c>
      <c r="R83" s="383"/>
      <c r="S83" s="388"/>
      <c r="T83" s="389">
        <f t="shared" ref="T83:T84" si="53">IFERROR((R83/S83),0)</f>
        <v>0</v>
      </c>
      <c r="U83" s="354"/>
      <c r="V83" s="376">
        <f t="shared" ref="V83:V84" si="54">IFERROR(IF(Q83="Según demanda",R83/S83,R83/Q83),0)</f>
        <v>0</v>
      </c>
      <c r="W83" s="383"/>
      <c r="X83" s="388"/>
      <c r="Y83" s="389">
        <f t="shared" ref="Y83:Y84" si="55">IFERROR((W83/X83),0)</f>
        <v>0</v>
      </c>
      <c r="Z83" s="354"/>
      <c r="AA83" s="376">
        <f t="shared" ref="AA83:AA84" si="56">IFERROR(IF(V83="Según demanda",W83/X83,W83/V83),0)</f>
        <v>0</v>
      </c>
    </row>
    <row r="84" spans="1:27" ht="55.2" customHeight="1" x14ac:dyDescent="0.3">
      <c r="A84" s="501"/>
      <c r="B84" s="524" t="s">
        <v>61</v>
      </c>
      <c r="C84" s="523"/>
      <c r="D84" s="525" t="s">
        <v>986</v>
      </c>
      <c r="E84" s="542"/>
      <c r="F84" s="354" t="s">
        <v>730</v>
      </c>
      <c r="G84" s="354" t="s">
        <v>987</v>
      </c>
      <c r="H84" s="496"/>
      <c r="I84" s="507"/>
      <c r="J84" s="498">
        <f t="shared" si="49"/>
        <v>0</v>
      </c>
      <c r="K84" s="503"/>
      <c r="L84" s="505">
        <f t="shared" si="50"/>
        <v>0</v>
      </c>
      <c r="M84" s="496"/>
      <c r="N84" s="507"/>
      <c r="O84" s="498">
        <f t="shared" si="51"/>
        <v>0</v>
      </c>
      <c r="P84" s="503"/>
      <c r="Q84" s="505">
        <f t="shared" si="52"/>
        <v>0</v>
      </c>
      <c r="R84" s="496"/>
      <c r="S84" s="507"/>
      <c r="T84" s="498">
        <f t="shared" si="53"/>
        <v>0</v>
      </c>
      <c r="U84" s="503"/>
      <c r="V84" s="505">
        <f t="shared" si="54"/>
        <v>0</v>
      </c>
      <c r="W84" s="496">
        <v>0</v>
      </c>
      <c r="X84" s="507">
        <v>0</v>
      </c>
      <c r="Y84" s="498">
        <f t="shared" si="55"/>
        <v>0</v>
      </c>
      <c r="Z84" s="503"/>
      <c r="AA84" s="505">
        <f t="shared" si="56"/>
        <v>0</v>
      </c>
    </row>
    <row r="85" spans="1:27" x14ac:dyDescent="0.3">
      <c r="A85" s="501"/>
      <c r="B85" s="524"/>
      <c r="C85" s="523"/>
      <c r="D85" s="526"/>
      <c r="E85" s="542"/>
      <c r="F85" s="503" t="s">
        <v>731</v>
      </c>
      <c r="G85" s="503" t="s">
        <v>988</v>
      </c>
      <c r="H85" s="527"/>
      <c r="I85" s="528"/>
      <c r="J85" s="529"/>
      <c r="K85" s="530"/>
      <c r="L85" s="531"/>
      <c r="M85" s="527"/>
      <c r="N85" s="528"/>
      <c r="O85" s="529"/>
      <c r="P85" s="530"/>
      <c r="Q85" s="531"/>
      <c r="R85" s="527"/>
      <c r="S85" s="528"/>
      <c r="T85" s="529"/>
      <c r="U85" s="530"/>
      <c r="V85" s="531"/>
      <c r="W85" s="527"/>
      <c r="X85" s="528"/>
      <c r="Y85" s="529"/>
      <c r="Z85" s="530"/>
      <c r="AA85" s="531"/>
    </row>
    <row r="86" spans="1:27" ht="14.4" customHeight="1" x14ac:dyDescent="0.3">
      <c r="A86" s="501"/>
      <c r="B86" s="524"/>
      <c r="C86" s="523"/>
      <c r="D86" s="525" t="s">
        <v>989</v>
      </c>
      <c r="E86" s="542"/>
      <c r="F86" s="530"/>
      <c r="G86" s="530"/>
      <c r="H86" s="527"/>
      <c r="I86" s="528"/>
      <c r="J86" s="529"/>
      <c r="K86" s="530"/>
      <c r="L86" s="531"/>
      <c r="M86" s="527"/>
      <c r="N86" s="528"/>
      <c r="O86" s="529"/>
      <c r="P86" s="530"/>
      <c r="Q86" s="531"/>
      <c r="R86" s="527"/>
      <c r="S86" s="528"/>
      <c r="T86" s="529"/>
      <c r="U86" s="530"/>
      <c r="V86" s="531"/>
      <c r="W86" s="527"/>
      <c r="X86" s="528"/>
      <c r="Y86" s="529"/>
      <c r="Z86" s="530"/>
      <c r="AA86" s="531"/>
    </row>
    <row r="87" spans="1:27" x14ac:dyDescent="0.3">
      <c r="A87" s="501"/>
      <c r="B87" s="524"/>
      <c r="C87" s="523"/>
      <c r="D87" s="526"/>
      <c r="E87" s="543"/>
      <c r="F87" s="530"/>
      <c r="G87" s="530"/>
      <c r="H87" s="497"/>
      <c r="I87" s="508"/>
      <c r="J87" s="499"/>
      <c r="K87" s="504"/>
      <c r="L87" s="506"/>
      <c r="M87" s="497"/>
      <c r="N87" s="508"/>
      <c r="O87" s="499"/>
      <c r="P87" s="504"/>
      <c r="Q87" s="506"/>
      <c r="R87" s="497"/>
      <c r="S87" s="508"/>
      <c r="T87" s="499"/>
      <c r="U87" s="504"/>
      <c r="V87" s="506"/>
      <c r="W87" s="497"/>
      <c r="X87" s="508"/>
      <c r="Y87" s="499"/>
      <c r="Z87" s="504"/>
      <c r="AA87" s="506"/>
    </row>
    <row r="88" spans="1:27" ht="14.4" customHeight="1" x14ac:dyDescent="0.3">
      <c r="A88" s="501"/>
      <c r="B88" s="500" t="s">
        <v>615</v>
      </c>
      <c r="C88" s="517" t="s">
        <v>749</v>
      </c>
      <c r="D88" s="520" t="s">
        <v>990</v>
      </c>
      <c r="E88" s="522" t="s">
        <v>994</v>
      </c>
      <c r="F88" s="522" t="s">
        <v>983</v>
      </c>
      <c r="G88" s="522" t="s">
        <v>609</v>
      </c>
      <c r="H88" s="511">
        <v>10</v>
      </c>
      <c r="I88" s="512">
        <v>10</v>
      </c>
      <c r="J88" s="498">
        <f>IFERROR((#REF!/#REF!),0)</f>
        <v>0</v>
      </c>
      <c r="K88" s="503" t="s">
        <v>995</v>
      </c>
      <c r="L88" s="505">
        <f>IFERROR(IF(G88="Según demanda",#REF!/#REF!,#REF!/G88),0)</f>
        <v>0</v>
      </c>
      <c r="M88" s="496"/>
      <c r="N88" s="507"/>
      <c r="O88" s="498">
        <f>IFERROR((#REF!/#REF!),0)</f>
        <v>0</v>
      </c>
      <c r="P88" s="503"/>
      <c r="Q88" s="505">
        <f>IFERROR(IF(L88="Según demanda",#REF!/#REF!,#REF!/L88),0)</f>
        <v>0</v>
      </c>
      <c r="R88" s="496"/>
      <c r="S88" s="507"/>
      <c r="T88" s="498">
        <f>IFERROR((#REF!/#REF!),0)</f>
        <v>0</v>
      </c>
      <c r="U88" s="503"/>
      <c r="V88" s="505">
        <f>IFERROR(IF(Q88="Según demanda",#REF!/#REF!,#REF!/Q88),0)</f>
        <v>0</v>
      </c>
      <c r="W88" s="496"/>
      <c r="X88" s="507"/>
      <c r="Y88" s="498">
        <f>IFERROR((#REF!/#REF!),0)</f>
        <v>0</v>
      </c>
      <c r="Z88" s="503"/>
      <c r="AA88" s="505">
        <f>IFERROR(IF(V88="Según demanda",#REF!/#REF!,#REF!/V88),0)</f>
        <v>0</v>
      </c>
    </row>
    <row r="89" spans="1:27" x14ac:dyDescent="0.3">
      <c r="A89" s="501"/>
      <c r="B89" s="501"/>
      <c r="C89" s="518"/>
      <c r="D89" s="520"/>
      <c r="E89" s="522"/>
      <c r="F89" s="522"/>
      <c r="G89" s="522"/>
      <c r="H89" s="511"/>
      <c r="I89" s="512"/>
      <c r="J89" s="499"/>
      <c r="K89" s="504"/>
      <c r="L89" s="506"/>
      <c r="M89" s="497"/>
      <c r="N89" s="508"/>
      <c r="O89" s="499"/>
      <c r="P89" s="504"/>
      <c r="Q89" s="506"/>
      <c r="R89" s="497"/>
      <c r="S89" s="508"/>
      <c r="T89" s="499"/>
      <c r="U89" s="504"/>
      <c r="V89" s="506"/>
      <c r="W89" s="497"/>
      <c r="X89" s="508"/>
      <c r="Y89" s="499"/>
      <c r="Z89" s="504"/>
      <c r="AA89" s="506"/>
    </row>
    <row r="90" spans="1:27" ht="41.4" x14ac:dyDescent="0.3">
      <c r="A90" s="501"/>
      <c r="B90" s="501"/>
      <c r="C90" s="518"/>
      <c r="D90" s="520"/>
      <c r="E90" s="522"/>
      <c r="F90" s="354" t="s">
        <v>991</v>
      </c>
      <c r="G90" s="361" t="s">
        <v>609</v>
      </c>
      <c r="H90" s="383">
        <v>10</v>
      </c>
      <c r="I90" s="337">
        <v>10</v>
      </c>
      <c r="J90" s="356">
        <f t="shared" ref="J90:J93" si="57">IFERROR((H90/I90),0)</f>
        <v>1</v>
      </c>
      <c r="K90" s="374" t="s">
        <v>996</v>
      </c>
      <c r="L90" s="356">
        <f t="shared" ref="L90:L93" si="58">IFERROR((J90/K90),0)</f>
        <v>0</v>
      </c>
      <c r="M90" s="384"/>
      <c r="N90" s="385"/>
      <c r="O90" s="356">
        <f t="shared" ref="O90:O95" si="59">IFERROR((M90/N90),0)</f>
        <v>0</v>
      </c>
      <c r="P90" s="338"/>
      <c r="Q90" s="381">
        <f t="shared" ref="Q90:Q92" si="60">IFERROR(IF(L90="Según demanda",M90/N90,M90/L90),0)</f>
        <v>0</v>
      </c>
      <c r="R90" s="384"/>
      <c r="S90" s="385"/>
      <c r="T90" s="356">
        <f t="shared" ref="T90:T93" si="61">IFERROR((R90/S90),0)</f>
        <v>0</v>
      </c>
      <c r="U90" s="338"/>
      <c r="V90" s="381">
        <f t="shared" ref="V90:V92" si="62">IFERROR(IF(Q90="Según demanda",R90/S90,R90/Q90),0)</f>
        <v>0</v>
      </c>
      <c r="W90" s="384"/>
      <c r="X90" s="385"/>
      <c r="Y90" s="356">
        <f t="shared" ref="Y90:Y93" si="63">IFERROR((W90/X90),0)</f>
        <v>0</v>
      </c>
      <c r="Z90" s="338"/>
      <c r="AA90" s="381">
        <f t="shared" ref="AA90:AA92" si="64">IFERROR(IF(V90="Según demanda",W90/X90,W90/V90),0)</f>
        <v>0</v>
      </c>
    </row>
    <row r="91" spans="1:27" ht="14.4" customHeight="1" x14ac:dyDescent="0.3">
      <c r="A91" s="501"/>
      <c r="B91" s="501"/>
      <c r="C91" s="518"/>
      <c r="D91" s="521"/>
      <c r="E91" s="522"/>
      <c r="F91" s="503" t="s">
        <v>992</v>
      </c>
      <c r="G91" s="509" t="s">
        <v>609</v>
      </c>
      <c r="H91" s="496">
        <v>10</v>
      </c>
      <c r="I91" s="515">
        <v>10</v>
      </c>
      <c r="J91" s="356">
        <f t="shared" si="57"/>
        <v>1</v>
      </c>
      <c r="K91" s="374"/>
      <c r="L91" s="356">
        <f t="shared" si="58"/>
        <v>0</v>
      </c>
      <c r="M91" s="384"/>
      <c r="N91" s="385"/>
      <c r="O91" s="356">
        <f t="shared" si="59"/>
        <v>0</v>
      </c>
      <c r="P91" s="338"/>
      <c r="Q91" s="381">
        <f t="shared" si="60"/>
        <v>0</v>
      </c>
      <c r="R91" s="384"/>
      <c r="S91" s="385"/>
      <c r="T91" s="356">
        <f t="shared" si="61"/>
        <v>0</v>
      </c>
      <c r="U91" s="338"/>
      <c r="V91" s="381">
        <f t="shared" si="62"/>
        <v>0</v>
      </c>
      <c r="W91" s="384"/>
      <c r="X91" s="385"/>
      <c r="Y91" s="356">
        <f t="shared" si="63"/>
        <v>0</v>
      </c>
      <c r="Z91" s="338"/>
      <c r="AA91" s="381">
        <f t="shared" si="64"/>
        <v>0</v>
      </c>
    </row>
    <row r="92" spans="1:27" ht="14.4" customHeight="1" x14ac:dyDescent="0.3">
      <c r="A92" s="501"/>
      <c r="B92" s="501"/>
      <c r="C92" s="518"/>
      <c r="D92" s="523" t="s">
        <v>993</v>
      </c>
      <c r="E92" s="522"/>
      <c r="F92" s="504"/>
      <c r="G92" s="510"/>
      <c r="H92" s="497"/>
      <c r="I92" s="516"/>
      <c r="J92" s="356">
        <f t="shared" si="57"/>
        <v>0</v>
      </c>
      <c r="K92" s="374"/>
      <c r="L92" s="356">
        <f t="shared" si="58"/>
        <v>0</v>
      </c>
      <c r="M92" s="384"/>
      <c r="N92" s="385"/>
      <c r="O92" s="356">
        <f t="shared" si="59"/>
        <v>0</v>
      </c>
      <c r="P92" s="338"/>
      <c r="Q92" s="381">
        <f t="shared" si="60"/>
        <v>0</v>
      </c>
      <c r="R92" s="384"/>
      <c r="S92" s="385"/>
      <c r="T92" s="356">
        <f t="shared" si="61"/>
        <v>0</v>
      </c>
      <c r="U92" s="338"/>
      <c r="V92" s="381">
        <f t="shared" si="62"/>
        <v>0</v>
      </c>
      <c r="W92" s="384"/>
      <c r="X92" s="385"/>
      <c r="Y92" s="356">
        <f t="shared" si="63"/>
        <v>0</v>
      </c>
      <c r="Z92" s="338"/>
      <c r="AA92" s="381">
        <f t="shared" si="64"/>
        <v>0</v>
      </c>
    </row>
    <row r="93" spans="1:27" ht="14.4" customHeight="1" x14ac:dyDescent="0.3">
      <c r="A93" s="501"/>
      <c r="B93" s="501"/>
      <c r="C93" s="518"/>
      <c r="D93" s="523"/>
      <c r="E93" s="522"/>
      <c r="F93" s="522" t="s">
        <v>992</v>
      </c>
      <c r="G93" s="509" t="s">
        <v>609</v>
      </c>
      <c r="H93" s="511">
        <v>10</v>
      </c>
      <c r="I93" s="512">
        <v>10</v>
      </c>
      <c r="J93" s="498">
        <f t="shared" si="57"/>
        <v>1</v>
      </c>
      <c r="K93" s="513"/>
      <c r="L93" s="498">
        <f t="shared" si="58"/>
        <v>0</v>
      </c>
      <c r="M93" s="496"/>
      <c r="N93" s="507"/>
      <c r="O93" s="498">
        <f t="shared" si="59"/>
        <v>0</v>
      </c>
      <c r="P93" s="503"/>
      <c r="Q93" s="505">
        <v>0</v>
      </c>
      <c r="R93" s="496"/>
      <c r="S93" s="507"/>
      <c r="T93" s="498">
        <f t="shared" si="61"/>
        <v>0</v>
      </c>
      <c r="U93" s="503"/>
      <c r="V93" s="505">
        <v>0</v>
      </c>
      <c r="W93" s="496"/>
      <c r="X93" s="507"/>
      <c r="Y93" s="498">
        <f t="shared" si="63"/>
        <v>0</v>
      </c>
      <c r="Z93" s="503"/>
      <c r="AA93" s="505">
        <v>0</v>
      </c>
    </row>
    <row r="94" spans="1:27" ht="55.2" customHeight="1" x14ac:dyDescent="0.3">
      <c r="A94" s="501"/>
      <c r="B94" s="501"/>
      <c r="C94" s="518"/>
      <c r="D94" s="523"/>
      <c r="E94" s="522"/>
      <c r="F94" s="522"/>
      <c r="G94" s="510"/>
      <c r="H94" s="511"/>
      <c r="I94" s="512"/>
      <c r="J94" s="499"/>
      <c r="K94" s="514"/>
      <c r="L94" s="499"/>
      <c r="M94" s="497"/>
      <c r="N94" s="508"/>
      <c r="O94" s="499"/>
      <c r="P94" s="504"/>
      <c r="Q94" s="506"/>
      <c r="R94" s="497"/>
      <c r="S94" s="508"/>
      <c r="T94" s="499"/>
      <c r="U94" s="504"/>
      <c r="V94" s="506"/>
      <c r="W94" s="497"/>
      <c r="X94" s="508"/>
      <c r="Y94" s="499"/>
      <c r="Z94" s="504"/>
      <c r="AA94" s="506"/>
    </row>
    <row r="95" spans="1:27" x14ac:dyDescent="0.3">
      <c r="A95" s="501"/>
      <c r="B95" s="501"/>
      <c r="C95" s="518"/>
      <c r="D95" s="523"/>
      <c r="E95" s="522"/>
      <c r="F95" s="522"/>
      <c r="G95" s="509" t="s">
        <v>609</v>
      </c>
      <c r="H95" s="511">
        <v>10</v>
      </c>
      <c r="I95" s="512">
        <v>10</v>
      </c>
      <c r="J95" s="498">
        <f t="shared" ref="J95" si="65">IFERROR((H95/I95),0)</f>
        <v>1</v>
      </c>
      <c r="K95" s="513"/>
      <c r="L95" s="498">
        <f t="shared" ref="L95" si="66">IFERROR((J95/K95),0)</f>
        <v>0</v>
      </c>
      <c r="M95" s="496"/>
      <c r="N95" s="496"/>
      <c r="O95" s="498">
        <f t="shared" si="59"/>
        <v>0</v>
      </c>
      <c r="P95" s="496"/>
      <c r="Q95" s="496">
        <v>0</v>
      </c>
      <c r="R95" s="496"/>
      <c r="S95" s="496"/>
      <c r="T95" s="498">
        <f t="shared" ref="T95" si="67">IFERROR((R95/S95),0)</f>
        <v>0</v>
      </c>
      <c r="U95" s="496"/>
      <c r="V95" s="496">
        <v>0</v>
      </c>
      <c r="W95" s="496"/>
      <c r="X95" s="496"/>
      <c r="Y95" s="498">
        <f t="shared" ref="Y95" si="68">IFERROR((W95/X95),0)</f>
        <v>0</v>
      </c>
      <c r="Z95" s="496"/>
      <c r="AA95" s="496">
        <v>0</v>
      </c>
    </row>
    <row r="96" spans="1:27" ht="14.4" customHeight="1" x14ac:dyDescent="0.3">
      <c r="A96" s="502"/>
      <c r="B96" s="502"/>
      <c r="C96" s="519"/>
      <c r="D96" s="523"/>
      <c r="E96" s="522"/>
      <c r="F96" s="522"/>
      <c r="G96" s="510"/>
      <c r="H96" s="511"/>
      <c r="I96" s="512"/>
      <c r="J96" s="499"/>
      <c r="K96" s="514"/>
      <c r="L96" s="499"/>
      <c r="M96" s="497"/>
      <c r="N96" s="497"/>
      <c r="O96" s="499"/>
      <c r="P96" s="497"/>
      <c r="Q96" s="497"/>
      <c r="R96" s="497"/>
      <c r="S96" s="497"/>
      <c r="T96" s="499"/>
      <c r="U96" s="497"/>
      <c r="V96" s="497"/>
      <c r="W96" s="497"/>
      <c r="X96" s="497"/>
      <c r="Y96" s="499"/>
      <c r="Z96" s="497"/>
      <c r="AA96" s="497"/>
    </row>
    <row r="97" spans="1:27" x14ac:dyDescent="0.3">
      <c r="A97" s="564" t="s">
        <v>647</v>
      </c>
      <c r="B97" s="570" t="s">
        <v>51</v>
      </c>
      <c r="C97" s="675" t="s">
        <v>458</v>
      </c>
      <c r="D97" s="562" t="s">
        <v>997</v>
      </c>
      <c r="E97" s="562" t="s">
        <v>459</v>
      </c>
      <c r="F97" s="562" t="s">
        <v>473</v>
      </c>
      <c r="G97" s="590">
        <v>10</v>
      </c>
      <c r="H97" s="592">
        <v>3</v>
      </c>
      <c r="I97" s="535">
        <v>10</v>
      </c>
      <c r="J97" s="594">
        <f>IFERROR((H97/I97),0)</f>
        <v>0.3</v>
      </c>
      <c r="K97" s="597"/>
      <c r="L97" s="600">
        <f>IFERROR(IF(G97="Según demanda",H97/I97,H97/G97),0)</f>
        <v>0.3</v>
      </c>
      <c r="M97" s="592"/>
      <c r="N97" s="535"/>
      <c r="O97" s="594">
        <f>IFERROR((M97/N97),0)</f>
        <v>0</v>
      </c>
      <c r="P97" s="597"/>
      <c r="Q97" s="600">
        <f>IFERROR(IF(G97="Según demanda",(M97+H97)/(I97+N97),(M97+H97)/G97),0)</f>
        <v>0.3</v>
      </c>
      <c r="R97" s="592"/>
      <c r="S97" s="535"/>
      <c r="T97" s="594">
        <f>IFERROR((R97/S97),0)</f>
        <v>0</v>
      </c>
      <c r="U97" s="597"/>
      <c r="V97" s="600">
        <f t="shared" ref="V97:V110" si="69">IFERROR(IF(G97="Según demanda",(R97+M97+H97)/(I97+N97+S97),(R97+M97+H97)/G97),0)</f>
        <v>0.3</v>
      </c>
      <c r="W97" s="602"/>
      <c r="X97" s="535"/>
      <c r="Y97" s="594">
        <f>IFERROR((W97/X97),0)</f>
        <v>0</v>
      </c>
      <c r="Z97" s="597"/>
      <c r="AA97" s="600">
        <f>IFERROR(IF(G97="Según demanda",(W97+R97+M97+H97)/(I97+N97+S97+X97),(W97+R97+M97+H97)/G97),0)</f>
        <v>0.3</v>
      </c>
    </row>
    <row r="98" spans="1:27" x14ac:dyDescent="0.3">
      <c r="A98" s="565"/>
      <c r="B98" s="570"/>
      <c r="C98" s="675"/>
      <c r="D98" s="562"/>
      <c r="E98" s="562"/>
      <c r="F98" s="562"/>
      <c r="G98" s="591"/>
      <c r="H98" s="593"/>
      <c r="I98" s="537"/>
      <c r="J98" s="595"/>
      <c r="K98" s="599"/>
      <c r="L98" s="601"/>
      <c r="M98" s="593"/>
      <c r="N98" s="537"/>
      <c r="O98" s="595"/>
      <c r="P98" s="599"/>
      <c r="Q98" s="601"/>
      <c r="R98" s="593"/>
      <c r="S98" s="537"/>
      <c r="T98" s="595"/>
      <c r="U98" s="599"/>
      <c r="V98" s="601">
        <f t="shared" si="69"/>
        <v>0</v>
      </c>
      <c r="W98" s="603"/>
      <c r="X98" s="537"/>
      <c r="Y98" s="595"/>
      <c r="Z98" s="599"/>
      <c r="AA98" s="601"/>
    </row>
    <row r="99" spans="1:27" ht="55.2" customHeight="1" x14ac:dyDescent="0.3">
      <c r="A99" s="565"/>
      <c r="B99" s="570" t="s">
        <v>52</v>
      </c>
      <c r="C99" s="675" t="s">
        <v>460</v>
      </c>
      <c r="D99" s="562" t="s">
        <v>998</v>
      </c>
      <c r="E99" s="562" t="s">
        <v>461</v>
      </c>
      <c r="F99" s="355" t="s">
        <v>474</v>
      </c>
      <c r="G99" s="367" t="s">
        <v>609</v>
      </c>
      <c r="H99" s="339">
        <v>58</v>
      </c>
      <c r="I99" s="333">
        <v>58</v>
      </c>
      <c r="J99" s="328">
        <f t="shared" ref="J99:J110" si="70">IFERROR((H99/I99),0)</f>
        <v>1</v>
      </c>
      <c r="K99" s="336"/>
      <c r="L99" s="340">
        <f t="shared" ref="L99:L110" si="71">IFERROR(IF(G99="Según demanda",H99/I99,H99/G99),0)</f>
        <v>1</v>
      </c>
      <c r="M99" s="339"/>
      <c r="N99" s="333"/>
      <c r="O99" s="328">
        <f t="shared" ref="O99:O110" si="72">IFERROR((M99/N99),0)</f>
        <v>0</v>
      </c>
      <c r="P99" s="336"/>
      <c r="Q99" s="340">
        <f t="shared" ref="Q99:Q110" si="73">IFERROR(IF(G99="Según demanda",(M99+H99)/(I99+N99),(M99+H99)/G99),0)</f>
        <v>1</v>
      </c>
      <c r="R99" s="339"/>
      <c r="S99" s="333"/>
      <c r="T99" s="328">
        <f t="shared" ref="T99:T110" si="74">IFERROR((R99/S99),0)</f>
        <v>0</v>
      </c>
      <c r="U99" s="336"/>
      <c r="V99" s="347">
        <f t="shared" si="69"/>
        <v>1</v>
      </c>
      <c r="W99" s="339"/>
      <c r="X99" s="333"/>
      <c r="Y99" s="328">
        <f t="shared" ref="Y99:Y110" si="75">IFERROR((W99/X99),0)</f>
        <v>0</v>
      </c>
      <c r="Z99" s="336"/>
      <c r="AA99" s="340">
        <f t="shared" ref="AA99:AA109" si="76">IFERROR(IF(G99="Según demanda",(W99+R99+M99+H99)/(I99+N99+S99+X99),(W99+R99+M99+H99)/G99),0)</f>
        <v>1</v>
      </c>
    </row>
    <row r="100" spans="1:27" ht="41.4" x14ac:dyDescent="0.3">
      <c r="A100" s="565"/>
      <c r="B100" s="570"/>
      <c r="C100" s="675"/>
      <c r="D100" s="562"/>
      <c r="E100" s="562"/>
      <c r="F100" s="355" t="s">
        <v>475</v>
      </c>
      <c r="G100" s="367" t="s">
        <v>609</v>
      </c>
      <c r="H100" s="339">
        <v>63</v>
      </c>
      <c r="I100" s="333">
        <v>63</v>
      </c>
      <c r="J100" s="328">
        <f t="shared" si="70"/>
        <v>1</v>
      </c>
      <c r="K100" s="336"/>
      <c r="L100" s="340">
        <f t="shared" si="71"/>
        <v>1</v>
      </c>
      <c r="M100" s="339"/>
      <c r="N100" s="333"/>
      <c r="O100" s="328">
        <f t="shared" si="72"/>
        <v>0</v>
      </c>
      <c r="P100" s="336"/>
      <c r="Q100" s="340">
        <f t="shared" si="73"/>
        <v>1</v>
      </c>
      <c r="R100" s="339"/>
      <c r="S100" s="333"/>
      <c r="T100" s="328">
        <f t="shared" si="74"/>
        <v>0</v>
      </c>
      <c r="U100" s="336"/>
      <c r="V100" s="348">
        <f t="shared" si="69"/>
        <v>1</v>
      </c>
      <c r="W100" s="339"/>
      <c r="X100" s="333"/>
      <c r="Y100" s="328">
        <f t="shared" si="75"/>
        <v>0</v>
      </c>
      <c r="Z100" s="336"/>
      <c r="AA100" s="340">
        <f t="shared" si="76"/>
        <v>1</v>
      </c>
    </row>
    <row r="101" spans="1:27" ht="69" x14ac:dyDescent="0.3">
      <c r="A101" s="565"/>
      <c r="B101" s="456" t="s">
        <v>53</v>
      </c>
      <c r="C101" s="417" t="s">
        <v>462</v>
      </c>
      <c r="D101" s="355" t="s">
        <v>999</v>
      </c>
      <c r="E101" s="355" t="s">
        <v>463</v>
      </c>
      <c r="F101" s="355" t="s">
        <v>476</v>
      </c>
      <c r="G101" s="367">
        <v>1</v>
      </c>
      <c r="H101" s="339">
        <v>1</v>
      </c>
      <c r="I101" s="333">
        <v>1</v>
      </c>
      <c r="J101" s="328">
        <f t="shared" si="70"/>
        <v>1</v>
      </c>
      <c r="K101" s="336"/>
      <c r="L101" s="340">
        <f t="shared" si="71"/>
        <v>1</v>
      </c>
      <c r="M101" s="339"/>
      <c r="N101" s="333"/>
      <c r="O101" s="328">
        <f t="shared" si="72"/>
        <v>0</v>
      </c>
      <c r="P101" s="336"/>
      <c r="Q101" s="340">
        <f t="shared" si="73"/>
        <v>1</v>
      </c>
      <c r="R101" s="339"/>
      <c r="S101" s="333"/>
      <c r="T101" s="328">
        <f t="shared" si="74"/>
        <v>0</v>
      </c>
      <c r="U101" s="336"/>
      <c r="V101" s="347">
        <f t="shared" si="69"/>
        <v>1</v>
      </c>
      <c r="W101" s="368"/>
      <c r="X101" s="336"/>
      <c r="Y101" s="328">
        <f t="shared" si="75"/>
        <v>0</v>
      </c>
      <c r="Z101" s="336"/>
      <c r="AA101" s="340">
        <f t="shared" si="76"/>
        <v>1</v>
      </c>
    </row>
    <row r="102" spans="1:27" ht="41.4" customHeight="1" x14ac:dyDescent="0.3">
      <c r="A102" s="565"/>
      <c r="B102" s="456" t="s">
        <v>54</v>
      </c>
      <c r="C102" s="572" t="s">
        <v>464</v>
      </c>
      <c r="D102" s="355" t="s">
        <v>1000</v>
      </c>
      <c r="E102" s="354" t="s">
        <v>465</v>
      </c>
      <c r="F102" s="355" t="s">
        <v>360</v>
      </c>
      <c r="G102" s="367" t="s">
        <v>609</v>
      </c>
      <c r="H102" s="339">
        <v>22</v>
      </c>
      <c r="I102" s="334">
        <v>22</v>
      </c>
      <c r="J102" s="328">
        <f t="shared" si="70"/>
        <v>1</v>
      </c>
      <c r="K102" s="597"/>
      <c r="L102" s="340">
        <f t="shared" si="71"/>
        <v>1</v>
      </c>
      <c r="M102" s="339"/>
      <c r="N102" s="334"/>
      <c r="O102" s="328">
        <f t="shared" si="72"/>
        <v>0</v>
      </c>
      <c r="P102" s="597"/>
      <c r="Q102" s="340">
        <f t="shared" si="73"/>
        <v>1</v>
      </c>
      <c r="R102" s="339"/>
      <c r="S102" s="334"/>
      <c r="T102" s="328">
        <f t="shared" si="74"/>
        <v>0</v>
      </c>
      <c r="U102" s="597"/>
      <c r="V102" s="348">
        <f t="shared" si="69"/>
        <v>1</v>
      </c>
      <c r="W102" s="339"/>
      <c r="X102" s="334"/>
      <c r="Y102" s="328">
        <f t="shared" si="75"/>
        <v>0</v>
      </c>
      <c r="Z102" s="597"/>
      <c r="AA102" s="340">
        <f t="shared" si="76"/>
        <v>1</v>
      </c>
    </row>
    <row r="103" spans="1:27" ht="96.6" x14ac:dyDescent="0.3">
      <c r="A103" s="565"/>
      <c r="B103" s="457" t="s">
        <v>55</v>
      </c>
      <c r="C103" s="572"/>
      <c r="D103" s="355" t="s">
        <v>1001</v>
      </c>
      <c r="E103" s="354" t="s">
        <v>466</v>
      </c>
      <c r="F103" s="355" t="s">
        <v>360</v>
      </c>
      <c r="G103" s="367" t="s">
        <v>609</v>
      </c>
      <c r="H103" s="339">
        <v>22</v>
      </c>
      <c r="I103" s="334">
        <v>22</v>
      </c>
      <c r="J103" s="328">
        <f t="shared" si="70"/>
        <v>1</v>
      </c>
      <c r="K103" s="598"/>
      <c r="L103" s="340">
        <f t="shared" si="71"/>
        <v>1</v>
      </c>
      <c r="M103" s="339"/>
      <c r="N103" s="334"/>
      <c r="O103" s="328">
        <f t="shared" si="72"/>
        <v>0</v>
      </c>
      <c r="P103" s="598"/>
      <c r="Q103" s="340">
        <f t="shared" si="73"/>
        <v>1</v>
      </c>
      <c r="R103" s="339"/>
      <c r="S103" s="334"/>
      <c r="T103" s="328">
        <f t="shared" si="74"/>
        <v>0</v>
      </c>
      <c r="U103" s="598"/>
      <c r="V103" s="347">
        <f t="shared" si="69"/>
        <v>1</v>
      </c>
      <c r="W103" s="339"/>
      <c r="X103" s="334"/>
      <c r="Y103" s="328">
        <f t="shared" si="75"/>
        <v>0</v>
      </c>
      <c r="Z103" s="598"/>
      <c r="AA103" s="340">
        <f t="shared" si="76"/>
        <v>1</v>
      </c>
    </row>
    <row r="104" spans="1:27" ht="41.4" x14ac:dyDescent="0.3">
      <c r="A104" s="565"/>
      <c r="B104" s="457" t="s">
        <v>55</v>
      </c>
      <c r="C104" s="572"/>
      <c r="D104" s="355" t="s">
        <v>1002</v>
      </c>
      <c r="E104" s="354" t="s">
        <v>467</v>
      </c>
      <c r="F104" s="355" t="s">
        <v>360</v>
      </c>
      <c r="G104" s="367" t="s">
        <v>609</v>
      </c>
      <c r="H104" s="339">
        <v>22</v>
      </c>
      <c r="I104" s="334">
        <v>22</v>
      </c>
      <c r="J104" s="328">
        <f t="shared" si="70"/>
        <v>1</v>
      </c>
      <c r="K104" s="598"/>
      <c r="L104" s="340">
        <f t="shared" si="71"/>
        <v>1</v>
      </c>
      <c r="M104" s="339"/>
      <c r="N104" s="334"/>
      <c r="O104" s="328">
        <f t="shared" si="72"/>
        <v>0</v>
      </c>
      <c r="P104" s="598"/>
      <c r="Q104" s="340">
        <f t="shared" si="73"/>
        <v>1</v>
      </c>
      <c r="R104" s="339"/>
      <c r="S104" s="334"/>
      <c r="T104" s="328">
        <f t="shared" si="74"/>
        <v>0</v>
      </c>
      <c r="U104" s="598"/>
      <c r="V104" s="348">
        <f t="shared" si="69"/>
        <v>1</v>
      </c>
      <c r="W104" s="339"/>
      <c r="X104" s="334"/>
      <c r="Y104" s="328">
        <f t="shared" si="75"/>
        <v>0</v>
      </c>
      <c r="Z104" s="598"/>
      <c r="AA104" s="340">
        <f t="shared" si="76"/>
        <v>1</v>
      </c>
    </row>
    <row r="105" spans="1:27" ht="55.2" x14ac:dyDescent="0.3">
      <c r="A105" s="565"/>
      <c r="B105" s="457" t="s">
        <v>56</v>
      </c>
      <c r="C105" s="572"/>
      <c r="D105" s="355" t="s">
        <v>1003</v>
      </c>
      <c r="E105" s="354" t="s">
        <v>468</v>
      </c>
      <c r="F105" s="355" t="s">
        <v>360</v>
      </c>
      <c r="G105" s="367" t="s">
        <v>609</v>
      </c>
      <c r="H105" s="339">
        <v>22</v>
      </c>
      <c r="I105" s="334">
        <v>22</v>
      </c>
      <c r="J105" s="328">
        <f t="shared" si="70"/>
        <v>1</v>
      </c>
      <c r="K105" s="598"/>
      <c r="L105" s="340">
        <f t="shared" si="71"/>
        <v>1</v>
      </c>
      <c r="M105" s="339"/>
      <c r="N105" s="334"/>
      <c r="O105" s="328">
        <f t="shared" si="72"/>
        <v>0</v>
      </c>
      <c r="P105" s="598"/>
      <c r="Q105" s="340">
        <f t="shared" si="73"/>
        <v>1</v>
      </c>
      <c r="R105" s="339"/>
      <c r="S105" s="334"/>
      <c r="T105" s="328">
        <f t="shared" si="74"/>
        <v>0</v>
      </c>
      <c r="U105" s="598"/>
      <c r="V105" s="340">
        <f t="shared" si="69"/>
        <v>1</v>
      </c>
      <c r="W105" s="339"/>
      <c r="X105" s="334"/>
      <c r="Y105" s="328">
        <f t="shared" si="75"/>
        <v>0</v>
      </c>
      <c r="Z105" s="598"/>
      <c r="AA105" s="340">
        <f t="shared" si="76"/>
        <v>1</v>
      </c>
    </row>
    <row r="106" spans="1:27" ht="27.6" x14ac:dyDescent="0.3">
      <c r="A106" s="565"/>
      <c r="B106" s="456" t="s">
        <v>57</v>
      </c>
      <c r="C106" s="572"/>
      <c r="D106" s="355" t="s">
        <v>1004</v>
      </c>
      <c r="E106" s="354" t="s">
        <v>469</v>
      </c>
      <c r="F106" s="355" t="s">
        <v>477</v>
      </c>
      <c r="G106" s="367" t="s">
        <v>609</v>
      </c>
      <c r="H106" s="339">
        <v>22</v>
      </c>
      <c r="I106" s="334">
        <v>22</v>
      </c>
      <c r="J106" s="328">
        <f t="shared" si="70"/>
        <v>1</v>
      </c>
      <c r="K106" s="598"/>
      <c r="L106" s="340">
        <f t="shared" si="71"/>
        <v>1</v>
      </c>
      <c r="M106" s="339"/>
      <c r="N106" s="334"/>
      <c r="O106" s="328">
        <f t="shared" si="72"/>
        <v>0</v>
      </c>
      <c r="P106" s="598"/>
      <c r="Q106" s="340">
        <f t="shared" si="73"/>
        <v>1</v>
      </c>
      <c r="R106" s="339"/>
      <c r="S106" s="334"/>
      <c r="T106" s="328">
        <f t="shared" si="74"/>
        <v>0</v>
      </c>
      <c r="U106" s="598"/>
      <c r="V106" s="398">
        <f t="shared" si="69"/>
        <v>1</v>
      </c>
      <c r="W106" s="339"/>
      <c r="X106" s="334"/>
      <c r="Y106" s="328">
        <f t="shared" si="75"/>
        <v>0</v>
      </c>
      <c r="Z106" s="598"/>
      <c r="AA106" s="340">
        <f t="shared" si="76"/>
        <v>1</v>
      </c>
    </row>
    <row r="107" spans="1:27" ht="27.6" x14ac:dyDescent="0.3">
      <c r="A107" s="565"/>
      <c r="B107" s="456" t="s">
        <v>58</v>
      </c>
      <c r="C107" s="572"/>
      <c r="D107" s="355" t="s">
        <v>1005</v>
      </c>
      <c r="E107" s="354" t="s">
        <v>470</v>
      </c>
      <c r="F107" s="355" t="s">
        <v>478</v>
      </c>
      <c r="G107" s="367" t="s">
        <v>609</v>
      </c>
      <c r="H107" s="339">
        <v>22</v>
      </c>
      <c r="I107" s="334">
        <v>22</v>
      </c>
      <c r="J107" s="328">
        <f t="shared" si="70"/>
        <v>1</v>
      </c>
      <c r="K107" s="599"/>
      <c r="L107" s="340">
        <f t="shared" si="71"/>
        <v>1</v>
      </c>
      <c r="M107" s="339"/>
      <c r="N107" s="334"/>
      <c r="O107" s="328">
        <f t="shared" si="72"/>
        <v>0</v>
      </c>
      <c r="P107" s="599"/>
      <c r="Q107" s="340">
        <f t="shared" si="73"/>
        <v>1</v>
      </c>
      <c r="R107" s="339"/>
      <c r="S107" s="334"/>
      <c r="T107" s="328">
        <f t="shared" si="74"/>
        <v>0</v>
      </c>
      <c r="U107" s="599"/>
      <c r="V107" s="347">
        <f t="shared" si="69"/>
        <v>1</v>
      </c>
      <c r="W107" s="339"/>
      <c r="X107" s="334"/>
      <c r="Y107" s="328">
        <f t="shared" si="75"/>
        <v>0</v>
      </c>
      <c r="Z107" s="599"/>
      <c r="AA107" s="340">
        <f t="shared" si="76"/>
        <v>1</v>
      </c>
    </row>
    <row r="108" spans="1:27" ht="14.4" customHeight="1" x14ac:dyDescent="0.3">
      <c r="A108" s="565"/>
      <c r="B108" s="570" t="s">
        <v>59</v>
      </c>
      <c r="C108" s="572" t="s">
        <v>471</v>
      </c>
      <c r="D108" s="355" t="s">
        <v>1006</v>
      </c>
      <c r="E108" s="562" t="s">
        <v>472</v>
      </c>
      <c r="F108" s="562" t="s">
        <v>479</v>
      </c>
      <c r="G108" s="367" t="s">
        <v>609</v>
      </c>
      <c r="H108" s="339">
        <v>22</v>
      </c>
      <c r="I108" s="334">
        <v>22</v>
      </c>
      <c r="J108" s="328">
        <f t="shared" si="70"/>
        <v>1</v>
      </c>
      <c r="K108" s="550"/>
      <c r="L108" s="340">
        <f t="shared" si="71"/>
        <v>1</v>
      </c>
      <c r="M108" s="339"/>
      <c r="N108" s="334"/>
      <c r="O108" s="328">
        <f t="shared" si="72"/>
        <v>0</v>
      </c>
      <c r="P108" s="550"/>
      <c r="Q108" s="340">
        <f t="shared" si="73"/>
        <v>1</v>
      </c>
      <c r="R108" s="339"/>
      <c r="S108" s="334"/>
      <c r="T108" s="328">
        <f t="shared" si="74"/>
        <v>0</v>
      </c>
      <c r="U108" s="550"/>
      <c r="V108" s="348">
        <f t="shared" si="69"/>
        <v>1</v>
      </c>
      <c r="W108" s="339"/>
      <c r="X108" s="334"/>
      <c r="Y108" s="328">
        <f t="shared" si="75"/>
        <v>0</v>
      </c>
      <c r="Z108" s="550"/>
      <c r="AA108" s="340">
        <f t="shared" si="76"/>
        <v>1</v>
      </c>
    </row>
    <row r="109" spans="1:27" ht="55.2" customHeight="1" x14ac:dyDescent="0.3">
      <c r="A109" s="565"/>
      <c r="B109" s="570"/>
      <c r="C109" s="572"/>
      <c r="D109" s="355" t="s">
        <v>1007</v>
      </c>
      <c r="E109" s="562"/>
      <c r="F109" s="562"/>
      <c r="G109" s="367" t="s">
        <v>609</v>
      </c>
      <c r="H109" s="339">
        <v>22</v>
      </c>
      <c r="I109" s="334">
        <v>22</v>
      </c>
      <c r="J109" s="328">
        <f t="shared" si="70"/>
        <v>1</v>
      </c>
      <c r="K109" s="575"/>
      <c r="L109" s="340">
        <f t="shared" si="71"/>
        <v>1</v>
      </c>
      <c r="M109" s="339"/>
      <c r="N109" s="334"/>
      <c r="O109" s="328">
        <f t="shared" si="72"/>
        <v>0</v>
      </c>
      <c r="P109" s="575"/>
      <c r="Q109" s="340">
        <f t="shared" si="73"/>
        <v>1</v>
      </c>
      <c r="R109" s="339"/>
      <c r="S109" s="334"/>
      <c r="T109" s="328">
        <f t="shared" si="74"/>
        <v>0</v>
      </c>
      <c r="U109" s="575"/>
      <c r="V109" s="347">
        <f t="shared" si="69"/>
        <v>1</v>
      </c>
      <c r="W109" s="339"/>
      <c r="X109" s="334"/>
      <c r="Y109" s="328">
        <f t="shared" si="75"/>
        <v>0</v>
      </c>
      <c r="Z109" s="575"/>
      <c r="AA109" s="340">
        <f t="shared" si="76"/>
        <v>1</v>
      </c>
    </row>
    <row r="110" spans="1:27" ht="15" thickBot="1" x14ac:dyDescent="0.35">
      <c r="A110" s="566"/>
      <c r="B110" s="571"/>
      <c r="C110" s="674"/>
      <c r="D110" s="416" t="s">
        <v>1008</v>
      </c>
      <c r="E110" s="563"/>
      <c r="F110" s="563"/>
      <c r="G110" s="145" t="s">
        <v>609</v>
      </c>
      <c r="H110" s="341">
        <v>22</v>
      </c>
      <c r="I110" s="342">
        <v>22</v>
      </c>
      <c r="J110" s="349">
        <f t="shared" si="70"/>
        <v>1</v>
      </c>
      <c r="K110" s="596"/>
      <c r="L110" s="344">
        <f t="shared" si="71"/>
        <v>1</v>
      </c>
      <c r="M110" s="341"/>
      <c r="N110" s="342"/>
      <c r="O110" s="349">
        <f t="shared" si="72"/>
        <v>0</v>
      </c>
      <c r="P110" s="596"/>
      <c r="Q110" s="344">
        <f t="shared" si="73"/>
        <v>1</v>
      </c>
      <c r="R110" s="341"/>
      <c r="S110" s="342"/>
      <c r="T110" s="349">
        <f t="shared" si="74"/>
        <v>0</v>
      </c>
      <c r="U110" s="596"/>
      <c r="V110" s="369">
        <f t="shared" si="69"/>
        <v>1</v>
      </c>
      <c r="W110" s="341"/>
      <c r="X110" s="342"/>
      <c r="Y110" s="349">
        <f t="shared" si="75"/>
        <v>0</v>
      </c>
      <c r="Z110" s="596"/>
      <c r="AA110" s="344">
        <f>IFERROR(IF(G110="Según demanda",(W110+R110+M110+H110)/(I110+N109+S110+X110),(W110+R110+M110+H110)/G110),0)</f>
        <v>1</v>
      </c>
    </row>
    <row r="111" spans="1:27" ht="90" x14ac:dyDescent="0.3">
      <c r="A111" s="372" t="s">
        <v>648</v>
      </c>
      <c r="B111" s="420" t="s">
        <v>355</v>
      </c>
      <c r="C111" s="423" t="s">
        <v>480</v>
      </c>
      <c r="D111" s="422" t="s">
        <v>481</v>
      </c>
      <c r="E111" s="423" t="s">
        <v>482</v>
      </c>
      <c r="F111" s="420" t="s">
        <v>850</v>
      </c>
      <c r="G111" s="355">
        <v>6</v>
      </c>
      <c r="H111" s="386"/>
      <c r="I111" s="388"/>
      <c r="J111" s="395">
        <f t="shared" ref="J111:J119" si="77">IFERROR((H111/I111),0)</f>
        <v>0</v>
      </c>
      <c r="K111" s="442" t="s">
        <v>851</v>
      </c>
      <c r="L111" s="364">
        <f t="shared" ref="L111:L119" si="78">IFERROR(IF(G111="Según demanda",H111/I111,H111/G111),0)</f>
        <v>0</v>
      </c>
      <c r="M111" s="391"/>
      <c r="N111" s="388"/>
      <c r="O111" s="395">
        <f t="shared" ref="O111:O118" si="79">IFERROR((M111/N111),0)</f>
        <v>0</v>
      </c>
      <c r="P111" s="393"/>
      <c r="Q111" s="370">
        <f t="shared" ref="Q111:Q119" si="80">IFERROR(IF(G111="Según demanda",(M111+H111)/(I111+N111),(M111+H111)/G111),0)</f>
        <v>0</v>
      </c>
      <c r="R111" s="365"/>
      <c r="S111" s="388"/>
      <c r="T111" s="395">
        <f t="shared" ref="T111:T119" si="81">IFERROR((R111/S111),0)</f>
        <v>0</v>
      </c>
      <c r="U111" s="393"/>
      <c r="V111" s="370">
        <f t="shared" ref="V111:V118" si="82">IFERROR(IF(G111="Según demanda",(R111+M111+H111)/(I111+N111+S111),(R111+M111+H111)/G111),0)</f>
        <v>0</v>
      </c>
      <c r="W111" s="365"/>
      <c r="X111" s="388"/>
      <c r="Y111" s="395">
        <f t="shared" ref="Y111:Y119" si="83">IFERROR((W111/X111),0)</f>
        <v>0</v>
      </c>
      <c r="Z111" s="404"/>
      <c r="AA111" s="370">
        <f t="shared" ref="AA111:AA119" si="84">IFERROR(IF(G111="Según demanda",(W111+R111+M111+H111)/(I111+N111+S111+X111),(W111+R111+M111+H111)/G111),0)</f>
        <v>0</v>
      </c>
    </row>
    <row r="112" spans="1:27" ht="151.80000000000001" x14ac:dyDescent="0.3">
      <c r="A112" s="372" t="s">
        <v>648</v>
      </c>
      <c r="B112" s="420" t="s">
        <v>852</v>
      </c>
      <c r="C112" s="420" t="s">
        <v>483</v>
      </c>
      <c r="D112" s="419" t="s">
        <v>853</v>
      </c>
      <c r="E112" s="420" t="s">
        <v>854</v>
      </c>
      <c r="F112" s="420" t="s">
        <v>855</v>
      </c>
      <c r="G112" s="420" t="s">
        <v>714</v>
      </c>
      <c r="H112" s="390">
        <v>7389858854.0699997</v>
      </c>
      <c r="I112" s="394">
        <v>55715825338</v>
      </c>
      <c r="J112" s="395">
        <f t="shared" si="77"/>
        <v>0.13263482698568008</v>
      </c>
      <c r="K112" s="443" t="s">
        <v>856</v>
      </c>
      <c r="L112" s="364">
        <f t="shared" si="78"/>
        <v>0.13263482698568008</v>
      </c>
      <c r="M112" s="390"/>
      <c r="N112" s="394"/>
      <c r="O112" s="395">
        <f t="shared" si="79"/>
        <v>0</v>
      </c>
      <c r="P112" s="393"/>
      <c r="Q112" s="370">
        <f t="shared" si="80"/>
        <v>0.13263482698568008</v>
      </c>
      <c r="R112" s="405"/>
      <c r="S112" s="390"/>
      <c r="T112" s="395">
        <f t="shared" si="81"/>
        <v>0</v>
      </c>
      <c r="U112" s="393"/>
      <c r="V112" s="370">
        <f t="shared" si="82"/>
        <v>0.13263482698568008</v>
      </c>
      <c r="W112" s="406"/>
      <c r="X112" s="406"/>
      <c r="Y112" s="389">
        <f t="shared" si="83"/>
        <v>0</v>
      </c>
      <c r="Z112" s="392"/>
      <c r="AA112" s="370">
        <f t="shared" si="84"/>
        <v>0.13263482698568008</v>
      </c>
    </row>
    <row r="113" spans="1:27" ht="110.4" x14ac:dyDescent="0.3">
      <c r="A113" s="372" t="s">
        <v>648</v>
      </c>
      <c r="B113" s="418" t="s">
        <v>45</v>
      </c>
      <c r="C113" s="418" t="s">
        <v>857</v>
      </c>
      <c r="D113" s="374" t="s">
        <v>858</v>
      </c>
      <c r="E113" s="408" t="s">
        <v>484</v>
      </c>
      <c r="F113" s="408" t="s">
        <v>497</v>
      </c>
      <c r="G113" s="355" t="s">
        <v>714</v>
      </c>
      <c r="H113" s="386">
        <v>2</v>
      </c>
      <c r="I113" s="388">
        <v>2</v>
      </c>
      <c r="J113" s="395">
        <f t="shared" si="77"/>
        <v>1</v>
      </c>
      <c r="K113" s="443" t="s">
        <v>859</v>
      </c>
      <c r="L113" s="370">
        <f t="shared" si="78"/>
        <v>1</v>
      </c>
      <c r="M113" s="386"/>
      <c r="N113" s="388"/>
      <c r="O113" s="395">
        <f t="shared" si="79"/>
        <v>0</v>
      </c>
      <c r="P113" s="393"/>
      <c r="Q113" s="370">
        <f>IFERROR(IF(G113="Según demanda",(M113+H113)/(I113+N113),(M113+H113)/G113),0)</f>
        <v>1</v>
      </c>
      <c r="R113" s="365"/>
      <c r="S113" s="388"/>
      <c r="T113" s="444">
        <f t="shared" si="81"/>
        <v>0</v>
      </c>
      <c r="U113" s="407"/>
      <c r="V113" s="370">
        <f t="shared" si="82"/>
        <v>1</v>
      </c>
      <c r="W113" s="365"/>
      <c r="X113" s="388"/>
      <c r="Y113" s="389">
        <f t="shared" si="83"/>
        <v>0</v>
      </c>
      <c r="Z113" s="407"/>
      <c r="AA113" s="370">
        <f t="shared" si="84"/>
        <v>1</v>
      </c>
    </row>
    <row r="114" spans="1:27" ht="55.2" x14ac:dyDescent="0.3">
      <c r="A114" s="372" t="s">
        <v>648</v>
      </c>
      <c r="B114" s="420" t="s">
        <v>356</v>
      </c>
      <c r="C114" s="420" t="s">
        <v>485</v>
      </c>
      <c r="D114" s="420" t="s">
        <v>860</v>
      </c>
      <c r="E114" s="424" t="s">
        <v>747</v>
      </c>
      <c r="F114" s="424" t="s">
        <v>861</v>
      </c>
      <c r="G114" s="355">
        <v>12</v>
      </c>
      <c r="H114" s="386">
        <v>3</v>
      </c>
      <c r="I114" s="388">
        <v>12</v>
      </c>
      <c r="J114" s="395">
        <f t="shared" si="77"/>
        <v>0.25</v>
      </c>
      <c r="K114" s="443" t="s">
        <v>862</v>
      </c>
      <c r="L114" s="370">
        <f t="shared" si="78"/>
        <v>0.25</v>
      </c>
      <c r="M114" s="391"/>
      <c r="N114" s="388"/>
      <c r="O114" s="395">
        <f t="shared" si="79"/>
        <v>0</v>
      </c>
      <c r="P114" s="393"/>
      <c r="Q114" s="370">
        <f t="shared" si="80"/>
        <v>0.25</v>
      </c>
      <c r="R114" s="365"/>
      <c r="S114" s="388"/>
      <c r="T114" s="444">
        <f t="shared" si="81"/>
        <v>0</v>
      </c>
      <c r="U114" s="393"/>
      <c r="V114" s="370">
        <f t="shared" si="82"/>
        <v>0.25</v>
      </c>
      <c r="W114" s="391"/>
      <c r="X114" s="388"/>
      <c r="Y114" s="389">
        <f t="shared" si="83"/>
        <v>0</v>
      </c>
      <c r="Z114" s="393"/>
      <c r="AA114" s="370">
        <f t="shared" si="84"/>
        <v>0.25</v>
      </c>
    </row>
    <row r="115" spans="1:27" ht="69" x14ac:dyDescent="0.3">
      <c r="A115" s="372" t="s">
        <v>648</v>
      </c>
      <c r="B115" s="420" t="s">
        <v>46</v>
      </c>
      <c r="C115" s="420" t="s">
        <v>863</v>
      </c>
      <c r="D115" s="420" t="s">
        <v>486</v>
      </c>
      <c r="E115" s="420" t="s">
        <v>487</v>
      </c>
      <c r="F115" s="420" t="s">
        <v>864</v>
      </c>
      <c r="G115" s="355">
        <v>4</v>
      </c>
      <c r="H115" s="386">
        <v>1</v>
      </c>
      <c r="I115" s="388">
        <v>4</v>
      </c>
      <c r="J115" s="395">
        <f t="shared" si="77"/>
        <v>0.25</v>
      </c>
      <c r="K115" s="443" t="s">
        <v>865</v>
      </c>
      <c r="L115" s="370">
        <f t="shared" si="78"/>
        <v>0.25</v>
      </c>
      <c r="M115" s="391"/>
      <c r="N115" s="388"/>
      <c r="O115" s="395">
        <f t="shared" si="79"/>
        <v>0</v>
      </c>
      <c r="P115" s="393"/>
      <c r="Q115" s="370">
        <f t="shared" si="80"/>
        <v>0.25</v>
      </c>
      <c r="R115" s="365"/>
      <c r="S115" s="388"/>
      <c r="T115" s="395">
        <f t="shared" si="81"/>
        <v>0</v>
      </c>
      <c r="U115" s="393"/>
      <c r="V115" s="370">
        <f t="shared" si="82"/>
        <v>0.25</v>
      </c>
      <c r="W115" s="365"/>
      <c r="X115" s="388"/>
      <c r="Y115" s="395">
        <f t="shared" si="83"/>
        <v>0</v>
      </c>
      <c r="Z115" s="393"/>
      <c r="AA115" s="370">
        <f t="shared" si="84"/>
        <v>0.25</v>
      </c>
    </row>
    <row r="116" spans="1:27" ht="69" x14ac:dyDescent="0.3">
      <c r="A116" s="372" t="s">
        <v>648</v>
      </c>
      <c r="B116" s="420" t="s">
        <v>47</v>
      </c>
      <c r="C116" s="431" t="s">
        <v>488</v>
      </c>
      <c r="D116" s="419" t="s">
        <v>866</v>
      </c>
      <c r="E116" s="420" t="s">
        <v>489</v>
      </c>
      <c r="F116" s="420" t="s">
        <v>498</v>
      </c>
      <c r="G116" s="420" t="s">
        <v>714</v>
      </c>
      <c r="H116" s="386">
        <v>506</v>
      </c>
      <c r="I116" s="388">
        <v>506</v>
      </c>
      <c r="J116" s="395">
        <f t="shared" si="77"/>
        <v>1</v>
      </c>
      <c r="K116" s="443" t="s">
        <v>867</v>
      </c>
      <c r="L116" s="370">
        <f t="shared" si="78"/>
        <v>1</v>
      </c>
      <c r="M116" s="445"/>
      <c r="N116" s="388"/>
      <c r="O116" s="395">
        <f t="shared" si="79"/>
        <v>0</v>
      </c>
      <c r="P116" s="393"/>
      <c r="Q116" s="370">
        <f t="shared" si="80"/>
        <v>1</v>
      </c>
      <c r="R116" s="345"/>
      <c r="S116" s="387"/>
      <c r="T116" s="444">
        <f t="shared" si="81"/>
        <v>0</v>
      </c>
      <c r="U116" s="393"/>
      <c r="V116" s="370">
        <f t="shared" si="82"/>
        <v>1</v>
      </c>
      <c r="W116" s="446"/>
      <c r="X116" s="447"/>
      <c r="Y116" s="395">
        <f t="shared" si="83"/>
        <v>0</v>
      </c>
      <c r="Z116" s="448"/>
      <c r="AA116" s="370">
        <f>AA117</f>
        <v>1</v>
      </c>
    </row>
    <row r="117" spans="1:27" ht="151.80000000000001" x14ac:dyDescent="0.3">
      <c r="A117" s="372" t="s">
        <v>648</v>
      </c>
      <c r="B117" s="420" t="s">
        <v>48</v>
      </c>
      <c r="C117" s="418" t="s">
        <v>490</v>
      </c>
      <c r="D117" s="421" t="s">
        <v>491</v>
      </c>
      <c r="E117" s="418" t="s">
        <v>868</v>
      </c>
      <c r="F117" s="420" t="s">
        <v>499</v>
      </c>
      <c r="G117" s="355" t="s">
        <v>714</v>
      </c>
      <c r="H117" s="386">
        <v>431</v>
      </c>
      <c r="I117" s="388">
        <v>431</v>
      </c>
      <c r="J117" s="395">
        <f t="shared" si="77"/>
        <v>1</v>
      </c>
      <c r="K117" s="449" t="s">
        <v>869</v>
      </c>
      <c r="L117" s="370">
        <f>IFERROR(IF(G117="Según demanda",H117/I117,H117/G117),0)</f>
        <v>1</v>
      </c>
      <c r="M117" s="445"/>
      <c r="N117" s="387"/>
      <c r="O117" s="395">
        <f t="shared" si="79"/>
        <v>0</v>
      </c>
      <c r="P117" s="450"/>
      <c r="Q117" s="370">
        <f t="shared" si="80"/>
        <v>1</v>
      </c>
      <c r="R117" s="345"/>
      <c r="S117" s="345"/>
      <c r="T117" s="395">
        <f t="shared" si="81"/>
        <v>0</v>
      </c>
      <c r="U117" s="450"/>
      <c r="V117" s="370">
        <f t="shared" si="82"/>
        <v>1</v>
      </c>
      <c r="W117" s="388"/>
      <c r="X117" s="388"/>
      <c r="Y117" s="395">
        <f t="shared" si="83"/>
        <v>0</v>
      </c>
      <c r="Z117" s="352"/>
      <c r="AA117" s="370">
        <f t="shared" si="84"/>
        <v>1</v>
      </c>
    </row>
    <row r="118" spans="1:27" ht="55.2" x14ac:dyDescent="0.3">
      <c r="A118" s="372" t="s">
        <v>648</v>
      </c>
      <c r="B118" s="418" t="s">
        <v>49</v>
      </c>
      <c r="C118" s="420" t="s">
        <v>492</v>
      </c>
      <c r="D118" s="420" t="s">
        <v>493</v>
      </c>
      <c r="E118" s="420" t="s">
        <v>494</v>
      </c>
      <c r="F118" s="418" t="s">
        <v>494</v>
      </c>
      <c r="G118" s="355" t="s">
        <v>714</v>
      </c>
      <c r="H118" s="386">
        <v>2</v>
      </c>
      <c r="I118" s="388">
        <v>2</v>
      </c>
      <c r="J118" s="335">
        <f t="shared" si="77"/>
        <v>1</v>
      </c>
      <c r="K118" s="443" t="s">
        <v>870</v>
      </c>
      <c r="L118" s="370">
        <f t="shared" si="78"/>
        <v>1</v>
      </c>
      <c r="M118" s="391"/>
      <c r="N118" s="388"/>
      <c r="O118" s="395">
        <f t="shared" si="79"/>
        <v>0</v>
      </c>
      <c r="P118" s="393"/>
      <c r="Q118" s="370">
        <f t="shared" si="80"/>
        <v>1</v>
      </c>
      <c r="R118" s="365"/>
      <c r="S118" s="388"/>
      <c r="T118" s="444">
        <f t="shared" si="81"/>
        <v>0</v>
      </c>
      <c r="U118" s="393"/>
      <c r="V118" s="370">
        <f t="shared" si="82"/>
        <v>1</v>
      </c>
      <c r="W118" s="365"/>
      <c r="X118" s="388"/>
      <c r="Y118" s="389">
        <f t="shared" si="83"/>
        <v>0</v>
      </c>
      <c r="Z118" s="404"/>
      <c r="AA118" s="370">
        <f t="shared" si="84"/>
        <v>1</v>
      </c>
    </row>
    <row r="119" spans="1:27" ht="409.6" thickBot="1" x14ac:dyDescent="0.35">
      <c r="A119" s="152" t="s">
        <v>648</v>
      </c>
      <c r="B119" s="418" t="s">
        <v>50</v>
      </c>
      <c r="C119" s="408" t="s">
        <v>871</v>
      </c>
      <c r="D119" s="374" t="s">
        <v>495</v>
      </c>
      <c r="E119" s="408" t="s">
        <v>496</v>
      </c>
      <c r="F119" s="418" t="s">
        <v>496</v>
      </c>
      <c r="G119" s="355" t="s">
        <v>714</v>
      </c>
      <c r="H119" s="386">
        <v>26</v>
      </c>
      <c r="I119" s="388">
        <v>26</v>
      </c>
      <c r="J119" s="395">
        <f t="shared" si="77"/>
        <v>1</v>
      </c>
      <c r="K119" s="443" t="s">
        <v>872</v>
      </c>
      <c r="L119" s="370">
        <f t="shared" si="78"/>
        <v>1</v>
      </c>
      <c r="M119" s="391"/>
      <c r="N119" s="388"/>
      <c r="O119" s="395">
        <f>IFERROR((M119/N119),0)</f>
        <v>0</v>
      </c>
      <c r="P119" s="393"/>
      <c r="Q119" s="370">
        <f t="shared" si="80"/>
        <v>1</v>
      </c>
      <c r="R119" s="365"/>
      <c r="S119" s="388"/>
      <c r="T119" s="444">
        <f t="shared" si="81"/>
        <v>0</v>
      </c>
      <c r="U119" s="393"/>
      <c r="V119" s="370">
        <f>IFERROR(IF(G119="Según demanda",(R119+M119+H119)/(I119+N119+S119),(R119+M119+H119)/G119),0)</f>
        <v>1</v>
      </c>
      <c r="W119" s="365"/>
      <c r="X119" s="388"/>
      <c r="Y119" s="350">
        <f t="shared" si="83"/>
        <v>0</v>
      </c>
      <c r="Z119" s="404"/>
      <c r="AA119" s="370">
        <f t="shared" si="84"/>
        <v>1</v>
      </c>
    </row>
    <row r="120" spans="1:27" ht="69" x14ac:dyDescent="0.3">
      <c r="A120" s="567" t="s">
        <v>44</v>
      </c>
      <c r="B120" s="668" t="s">
        <v>500</v>
      </c>
      <c r="C120" s="353" t="s">
        <v>501</v>
      </c>
      <c r="D120" s="353" t="s">
        <v>873</v>
      </c>
      <c r="E120" s="353" t="s">
        <v>522</v>
      </c>
      <c r="F120" s="451" t="s">
        <v>714</v>
      </c>
      <c r="G120" s="354">
        <v>1</v>
      </c>
      <c r="H120" s="383">
        <v>1</v>
      </c>
      <c r="I120" s="395">
        <f>IFERROR((G120/H120),0)</f>
        <v>1</v>
      </c>
      <c r="J120" s="396"/>
      <c r="K120" s="364">
        <f t="shared" ref="K120:K131" si="85">IFERROR(IF(F120="Según demanda",G120/H120,G120/F120),0)</f>
        <v>1</v>
      </c>
      <c r="L120" s="159">
        <f>8+12+15</f>
        <v>35</v>
      </c>
      <c r="M120" s="159"/>
      <c r="N120" s="167"/>
      <c r="O120" s="168"/>
      <c r="P120" s="146"/>
      <c r="Q120" s="202">
        <v>46</v>
      </c>
      <c r="R120" s="203"/>
      <c r="S120" s="167"/>
      <c r="T120" s="204"/>
      <c r="U120" s="146"/>
      <c r="V120" s="202"/>
      <c r="W120" s="203"/>
      <c r="X120" s="167">
        <f t="shared" ref="X120:X131" si="86">IFERROR((V120/W120),0)</f>
        <v>0</v>
      </c>
      <c r="Y120" s="204"/>
      <c r="Z120" s="146">
        <f t="shared" ref="Z120:Z131" si="87">IFERROR(IF(F120="Según demanda",(V120+Q120+L120+G120)/(H120+M120+R120+W120),(V120+Q120+L120+G120)/F120),0)</f>
        <v>82</v>
      </c>
      <c r="AA120" s="146">
        <v>1</v>
      </c>
    </row>
    <row r="121" spans="1:27" ht="55.2" x14ac:dyDescent="0.3">
      <c r="A121" s="568"/>
      <c r="B121" s="668"/>
      <c r="C121" s="399" t="s">
        <v>502</v>
      </c>
      <c r="D121" s="399" t="s">
        <v>874</v>
      </c>
      <c r="E121" s="409" t="s">
        <v>523</v>
      </c>
      <c r="F121" s="410" t="s">
        <v>714</v>
      </c>
      <c r="G121" s="355">
        <v>4</v>
      </c>
      <c r="H121" s="377">
        <v>4</v>
      </c>
      <c r="I121" s="395">
        <f t="shared" ref="I121:I131" si="88">IFERROR((G121/H121),0)</f>
        <v>1</v>
      </c>
      <c r="J121" s="397"/>
      <c r="K121" s="364">
        <f t="shared" si="85"/>
        <v>1</v>
      </c>
      <c r="L121" s="159">
        <v>0</v>
      </c>
      <c r="M121" s="159"/>
      <c r="N121" s="167"/>
      <c r="O121" s="169"/>
      <c r="P121" s="146"/>
      <c r="Q121" s="202">
        <v>0</v>
      </c>
      <c r="R121" s="203"/>
      <c r="S121" s="167"/>
      <c r="T121" s="205"/>
      <c r="U121" s="146"/>
      <c r="V121" s="202"/>
      <c r="W121" s="203"/>
      <c r="X121" s="167">
        <f t="shared" si="86"/>
        <v>0</v>
      </c>
      <c r="Y121" s="205"/>
      <c r="Z121" s="146">
        <f t="shared" si="87"/>
        <v>1</v>
      </c>
      <c r="AA121" s="146">
        <v>0</v>
      </c>
    </row>
    <row r="122" spans="1:27" ht="69" x14ac:dyDescent="0.3">
      <c r="A122" s="568"/>
      <c r="B122" s="668"/>
      <c r="C122" s="399" t="s">
        <v>503</v>
      </c>
      <c r="D122" s="399" t="s">
        <v>875</v>
      </c>
      <c r="E122" s="409" t="s">
        <v>524</v>
      </c>
      <c r="F122" s="410" t="s">
        <v>714</v>
      </c>
      <c r="G122" s="355">
        <v>1</v>
      </c>
      <c r="H122" s="377">
        <v>1</v>
      </c>
      <c r="I122" s="395">
        <f t="shared" si="88"/>
        <v>1</v>
      </c>
      <c r="J122" s="397"/>
      <c r="K122" s="364">
        <f t="shared" si="85"/>
        <v>1</v>
      </c>
      <c r="L122" s="159">
        <v>0</v>
      </c>
      <c r="M122" s="159"/>
      <c r="N122" s="167"/>
      <c r="O122" s="169"/>
      <c r="P122" s="146"/>
      <c r="Q122" s="202">
        <v>1</v>
      </c>
      <c r="R122" s="203"/>
      <c r="S122" s="167"/>
      <c r="T122" s="206"/>
      <c r="U122" s="146"/>
      <c r="V122" s="202"/>
      <c r="W122" s="203"/>
      <c r="X122" s="167">
        <f t="shared" si="86"/>
        <v>0</v>
      </c>
      <c r="Y122" s="206"/>
      <c r="Z122" s="146">
        <f t="shared" si="87"/>
        <v>2</v>
      </c>
      <c r="AA122" s="146">
        <v>1</v>
      </c>
    </row>
    <row r="123" spans="1:27" ht="69" x14ac:dyDescent="0.3">
      <c r="A123" s="568"/>
      <c r="B123" s="668" t="s">
        <v>504</v>
      </c>
      <c r="C123" s="353" t="s">
        <v>505</v>
      </c>
      <c r="D123" s="353" t="s">
        <v>876</v>
      </c>
      <c r="E123" s="413" t="s">
        <v>525</v>
      </c>
      <c r="F123" s="410" t="s">
        <v>714</v>
      </c>
      <c r="G123" s="355">
        <v>84</v>
      </c>
      <c r="H123" s="377">
        <v>84</v>
      </c>
      <c r="I123" s="395">
        <f t="shared" si="88"/>
        <v>1</v>
      </c>
      <c r="J123" s="397"/>
      <c r="K123" s="364">
        <f t="shared" si="85"/>
        <v>1</v>
      </c>
      <c r="L123" s="159">
        <v>56</v>
      </c>
      <c r="M123" s="159"/>
      <c r="N123" s="167"/>
      <c r="O123" s="169"/>
      <c r="P123" s="146"/>
      <c r="Q123" s="202">
        <v>56</v>
      </c>
      <c r="R123" s="203"/>
      <c r="S123" s="167"/>
      <c r="T123" s="169"/>
      <c r="U123" s="146"/>
      <c r="V123" s="202"/>
      <c r="W123" s="203"/>
      <c r="X123" s="167">
        <f t="shared" si="86"/>
        <v>0</v>
      </c>
      <c r="Y123" s="169"/>
      <c r="Z123" s="146">
        <f t="shared" si="87"/>
        <v>2.3333333333333335</v>
      </c>
      <c r="AA123" s="146">
        <v>1</v>
      </c>
    </row>
    <row r="124" spans="1:27" ht="55.2" x14ac:dyDescent="0.3">
      <c r="A124" s="568"/>
      <c r="B124" s="668"/>
      <c r="C124" s="353" t="s">
        <v>506</v>
      </c>
      <c r="D124" s="399" t="s">
        <v>877</v>
      </c>
      <c r="E124" s="399" t="s">
        <v>526</v>
      </c>
      <c r="F124" s="410" t="s">
        <v>714</v>
      </c>
      <c r="G124" s="355">
        <v>973</v>
      </c>
      <c r="H124" s="377">
        <v>973</v>
      </c>
      <c r="I124" s="395">
        <f t="shared" si="88"/>
        <v>1</v>
      </c>
      <c r="J124" s="371"/>
      <c r="K124" s="364">
        <f t="shared" si="85"/>
        <v>1</v>
      </c>
      <c r="L124" s="159">
        <v>369</v>
      </c>
      <c r="M124" s="159"/>
      <c r="N124" s="167"/>
      <c r="O124" s="169"/>
      <c r="P124" s="146"/>
      <c r="Q124" s="202">
        <v>720</v>
      </c>
      <c r="R124" s="203"/>
      <c r="S124" s="167"/>
      <c r="T124" s="169"/>
      <c r="U124" s="146"/>
      <c r="V124" s="202"/>
      <c r="W124" s="203"/>
      <c r="X124" s="167">
        <f t="shared" si="86"/>
        <v>0</v>
      </c>
      <c r="Y124" s="169"/>
      <c r="Z124" s="146">
        <f t="shared" si="87"/>
        <v>2.119218910585817</v>
      </c>
      <c r="AA124" s="146">
        <v>1</v>
      </c>
    </row>
    <row r="125" spans="1:27" ht="41.4" x14ac:dyDescent="0.3">
      <c r="A125" s="568"/>
      <c r="B125" s="668"/>
      <c r="C125" s="353" t="s">
        <v>507</v>
      </c>
      <c r="D125" s="353" t="s">
        <v>878</v>
      </c>
      <c r="E125" s="353" t="s">
        <v>527</v>
      </c>
      <c r="F125" s="410" t="s">
        <v>714</v>
      </c>
      <c r="G125" s="355">
        <v>3</v>
      </c>
      <c r="H125" s="377">
        <v>3</v>
      </c>
      <c r="I125" s="395">
        <f t="shared" si="88"/>
        <v>1</v>
      </c>
      <c r="J125" s="355"/>
      <c r="K125" s="364">
        <f t="shared" si="85"/>
        <v>1</v>
      </c>
      <c r="L125" s="159">
        <v>41</v>
      </c>
      <c r="M125" s="159"/>
      <c r="N125" s="167"/>
      <c r="O125" s="99"/>
      <c r="P125" s="146"/>
      <c r="Q125" s="202">
        <v>8</v>
      </c>
      <c r="R125" s="203"/>
      <c r="S125" s="167"/>
      <c r="T125" s="99"/>
      <c r="U125" s="146"/>
      <c r="V125" s="202"/>
      <c r="W125" s="203"/>
      <c r="X125" s="167">
        <f t="shared" si="86"/>
        <v>0</v>
      </c>
      <c r="Y125" s="99"/>
      <c r="Z125" s="146">
        <f t="shared" si="87"/>
        <v>17.333333333333332</v>
      </c>
      <c r="AA125" s="146">
        <v>1</v>
      </c>
    </row>
    <row r="126" spans="1:27" ht="57.6" x14ac:dyDescent="0.3">
      <c r="A126" s="568"/>
      <c r="B126" s="401" t="s">
        <v>508</v>
      </c>
      <c r="C126" s="415" t="s">
        <v>509</v>
      </c>
      <c r="D126" s="414" t="s">
        <v>879</v>
      </c>
      <c r="E126" s="414" t="s">
        <v>528</v>
      </c>
      <c r="F126" s="410" t="s">
        <v>714</v>
      </c>
      <c r="G126" s="355">
        <v>1</v>
      </c>
      <c r="H126" s="355">
        <v>1</v>
      </c>
      <c r="I126" s="395">
        <f>IFERROR((G126/H126),0)</f>
        <v>1</v>
      </c>
      <c r="J126" s="355"/>
      <c r="K126" s="364">
        <v>1</v>
      </c>
      <c r="L126" s="159">
        <v>0</v>
      </c>
      <c r="M126" s="159"/>
      <c r="N126" s="167"/>
      <c r="O126" s="99"/>
      <c r="P126" s="146"/>
      <c r="Q126" s="202">
        <v>0</v>
      </c>
      <c r="R126" s="203"/>
      <c r="S126" s="167"/>
      <c r="T126" s="99"/>
      <c r="U126" s="146"/>
      <c r="V126" s="202"/>
      <c r="W126" s="203"/>
      <c r="X126" s="167">
        <f t="shared" si="86"/>
        <v>0</v>
      </c>
      <c r="Y126" s="99"/>
      <c r="Z126" s="146">
        <f>IFERROR(IF(F126="Según demanda",(V126+Q126+L126+G126)/(H126+M126+R126+W126),(V126+Q126+L126+G126)/F126),0)</f>
        <v>1</v>
      </c>
      <c r="AA126" s="146">
        <v>1</v>
      </c>
    </row>
    <row r="127" spans="1:27" ht="57.6" x14ac:dyDescent="0.3">
      <c r="A127" s="568"/>
      <c r="B127" s="402" t="s">
        <v>510</v>
      </c>
      <c r="C127" s="411" t="s">
        <v>511</v>
      </c>
      <c r="D127" s="411" t="s">
        <v>880</v>
      </c>
      <c r="E127" s="411" t="s">
        <v>529</v>
      </c>
      <c r="F127" s="410" t="s">
        <v>714</v>
      </c>
      <c r="G127" s="355">
        <v>1</v>
      </c>
      <c r="H127" s="355">
        <v>1</v>
      </c>
      <c r="I127" s="395">
        <f>IFERROR((G127/H127),0)</f>
        <v>1</v>
      </c>
      <c r="J127" s="397"/>
      <c r="K127" s="364">
        <f>IFERROR(IF(F127="Según demanda",G127/H127,G127/F127),0)</f>
        <v>1</v>
      </c>
      <c r="L127" s="159">
        <v>0</v>
      </c>
      <c r="M127" s="159"/>
      <c r="N127" s="167"/>
      <c r="O127" s="99"/>
      <c r="P127" s="146"/>
      <c r="Q127" s="202">
        <v>0</v>
      </c>
      <c r="R127" s="203"/>
      <c r="S127" s="167"/>
      <c r="T127" s="99"/>
      <c r="U127" s="146"/>
      <c r="V127" s="202"/>
      <c r="W127" s="203"/>
      <c r="X127" s="167">
        <f t="shared" si="86"/>
        <v>0</v>
      </c>
      <c r="Y127" s="99"/>
      <c r="Z127" s="146">
        <f>IFERROR(IF(F127="Según demanda",(V127+Q127+L127+G127)/(H127+M127+R127+W127),(V127+Q127+L127+G127)/F127),0)</f>
        <v>1</v>
      </c>
      <c r="AA127" s="146">
        <v>1</v>
      </c>
    </row>
    <row r="128" spans="1:27" ht="96.6" customHeight="1" x14ac:dyDescent="0.3">
      <c r="A128" s="568"/>
      <c r="B128" s="402" t="s">
        <v>512</v>
      </c>
      <c r="C128" s="411" t="s">
        <v>513</v>
      </c>
      <c r="D128" s="411" t="s">
        <v>881</v>
      </c>
      <c r="E128" s="411" t="s">
        <v>530</v>
      </c>
      <c r="F128" s="410" t="s">
        <v>714</v>
      </c>
      <c r="G128" s="355">
        <v>1</v>
      </c>
      <c r="H128" s="355">
        <v>1</v>
      </c>
      <c r="I128" s="395">
        <f>IFERROR((G128/H128),0)</f>
        <v>1</v>
      </c>
      <c r="J128" s="397"/>
      <c r="K128" s="364">
        <f>IFERROR(IF(F128="Según demanda",G128/H128,G128/F128),0)</f>
        <v>1</v>
      </c>
      <c r="L128" s="159">
        <v>0</v>
      </c>
      <c r="M128" s="159"/>
      <c r="N128" s="167"/>
      <c r="O128" s="99"/>
      <c r="P128" s="146"/>
      <c r="Q128" s="202">
        <v>0</v>
      </c>
      <c r="R128" s="203"/>
      <c r="S128" s="167"/>
      <c r="T128" s="99"/>
      <c r="U128" s="146"/>
      <c r="V128" s="202"/>
      <c r="W128" s="203"/>
      <c r="X128" s="167">
        <f t="shared" si="86"/>
        <v>0</v>
      </c>
      <c r="Y128" s="99"/>
      <c r="Z128" s="146">
        <f>IFERROR(IF(F128="Según demanda",(V128+Q128+L128+G128)/(H128+M128+R128+W128),(V128+Q128+L128+G128)/F128),0)</f>
        <v>1</v>
      </c>
      <c r="AA128" s="146">
        <v>1</v>
      </c>
    </row>
    <row r="129" spans="1:28" ht="55.2" customHeight="1" x14ac:dyDescent="0.3">
      <c r="A129" s="568"/>
      <c r="B129" s="402" t="s">
        <v>514</v>
      </c>
      <c r="C129" s="411" t="s">
        <v>515</v>
      </c>
      <c r="D129" s="411" t="s">
        <v>882</v>
      </c>
      <c r="E129" s="411" t="s">
        <v>531</v>
      </c>
      <c r="F129" s="410" t="s">
        <v>714</v>
      </c>
      <c r="G129" s="355">
        <v>1</v>
      </c>
      <c r="H129" s="355">
        <v>1</v>
      </c>
      <c r="I129" s="395">
        <f>IFERROR((G129/H129),0)</f>
        <v>1</v>
      </c>
      <c r="J129" s="397"/>
      <c r="K129" s="364">
        <f>IFERROR(IF(F129="Según demanda",G129/H129,G129/F129),0)</f>
        <v>1</v>
      </c>
      <c r="L129" s="159">
        <v>0</v>
      </c>
      <c r="M129" s="159"/>
      <c r="N129" s="167"/>
      <c r="O129" s="169"/>
      <c r="P129" s="146"/>
      <c r="Q129" s="202">
        <v>0</v>
      </c>
      <c r="R129" s="203"/>
      <c r="S129" s="167"/>
      <c r="T129" s="169"/>
      <c r="U129" s="146"/>
      <c r="V129" s="202"/>
      <c r="W129" s="203"/>
      <c r="X129" s="167">
        <f t="shared" si="86"/>
        <v>0</v>
      </c>
      <c r="Y129" s="99"/>
      <c r="Z129" s="146">
        <f>IFERROR(IF(F129="Según demanda",(V129+Q129+L129+G129)/(H129+M129+R129+W129),(V129+Q129+L129+G129)/F129),0)</f>
        <v>1</v>
      </c>
      <c r="AA129" s="146">
        <v>1</v>
      </c>
    </row>
    <row r="130" spans="1:28" ht="100.8" x14ac:dyDescent="0.3">
      <c r="A130" s="568"/>
      <c r="B130" s="402" t="s">
        <v>516</v>
      </c>
      <c r="C130" s="411" t="s">
        <v>517</v>
      </c>
      <c r="D130" s="411" t="s">
        <v>883</v>
      </c>
      <c r="E130" s="411" t="s">
        <v>532</v>
      </c>
      <c r="F130" s="410" t="s">
        <v>714</v>
      </c>
      <c r="G130" s="355">
        <v>1</v>
      </c>
      <c r="H130" s="355">
        <v>1</v>
      </c>
      <c r="I130" s="395">
        <f>IFERROR((G130/H130),0)</f>
        <v>1</v>
      </c>
      <c r="J130" s="397"/>
      <c r="K130" s="364">
        <f>IFERROR(IF(F130="Según demanda",G130/H130,G130/F130),0)</f>
        <v>1</v>
      </c>
      <c r="L130" s="159">
        <v>0</v>
      </c>
      <c r="M130" s="159"/>
      <c r="N130" s="167"/>
      <c r="O130" s="99"/>
      <c r="P130" s="146"/>
      <c r="Q130" s="202"/>
      <c r="R130" s="203"/>
      <c r="S130" s="167"/>
      <c r="T130" s="99"/>
      <c r="U130" s="146"/>
      <c r="V130" s="202"/>
      <c r="W130" s="203"/>
      <c r="X130" s="167">
        <f t="shared" si="86"/>
        <v>0</v>
      </c>
      <c r="Y130" s="99"/>
      <c r="Z130" s="146">
        <f>IFERROR(IF(F130="Según demanda",(V130+Q130+L130+G130)/(H130+M130+R130+W130),(V130+Q130+L130+G130)/F130),0)</f>
        <v>1</v>
      </c>
      <c r="AA130" s="146">
        <v>1</v>
      </c>
    </row>
    <row r="131" spans="1:28" ht="96.6" x14ac:dyDescent="0.3">
      <c r="A131" s="568"/>
      <c r="B131" s="375" t="s">
        <v>518</v>
      </c>
      <c r="C131" s="408" t="s">
        <v>519</v>
      </c>
      <c r="D131" s="408" t="s">
        <v>884</v>
      </c>
      <c r="E131" s="409" t="s">
        <v>533</v>
      </c>
      <c r="F131" s="410" t="s">
        <v>714</v>
      </c>
      <c r="G131" s="355">
        <v>16</v>
      </c>
      <c r="H131" s="355">
        <v>16</v>
      </c>
      <c r="I131" s="395">
        <f t="shared" si="88"/>
        <v>1</v>
      </c>
      <c r="J131" s="354"/>
      <c r="K131" s="364">
        <f t="shared" si="85"/>
        <v>1</v>
      </c>
      <c r="L131" s="159">
        <v>16</v>
      </c>
      <c r="M131" s="159"/>
      <c r="N131" s="167"/>
      <c r="O131" s="99"/>
      <c r="P131" s="146"/>
      <c r="Q131" s="202"/>
      <c r="R131" s="202"/>
      <c r="S131" s="167"/>
      <c r="T131" s="99"/>
      <c r="U131" s="146"/>
      <c r="V131" s="202"/>
      <c r="W131" s="203"/>
      <c r="X131" s="167">
        <f t="shared" si="86"/>
        <v>0</v>
      </c>
      <c r="Y131" s="99"/>
      <c r="Z131" s="146">
        <f t="shared" si="87"/>
        <v>2</v>
      </c>
      <c r="AA131" s="146">
        <v>1</v>
      </c>
    </row>
    <row r="132" spans="1:28" ht="96.6" customHeight="1" thickBot="1" x14ac:dyDescent="0.35">
      <c r="A132" s="569"/>
      <c r="B132" s="403" t="s">
        <v>520</v>
      </c>
      <c r="C132" s="452" t="s">
        <v>521</v>
      </c>
      <c r="D132" s="412" t="s">
        <v>885</v>
      </c>
      <c r="E132" s="412" t="s">
        <v>534</v>
      </c>
      <c r="F132" s="410">
        <v>12</v>
      </c>
      <c r="G132" s="355">
        <v>3</v>
      </c>
      <c r="H132" s="355">
        <v>3</v>
      </c>
      <c r="I132" s="395">
        <f>IFERROR((G132/H132),0)</f>
        <v>1</v>
      </c>
      <c r="J132" s="371"/>
      <c r="K132" s="364">
        <f>IFERROR(IF(F132="Según demanda",G132/H132,G132/F132),0)</f>
        <v>0.25</v>
      </c>
      <c r="L132" s="159">
        <v>3</v>
      </c>
      <c r="M132" s="159"/>
      <c r="N132" s="167"/>
      <c r="O132" s="169"/>
      <c r="P132" s="146"/>
      <c r="Q132" s="202">
        <v>3</v>
      </c>
      <c r="R132" s="203"/>
      <c r="S132" s="167"/>
      <c r="T132" s="169"/>
      <c r="U132" s="146"/>
      <c r="V132" s="202"/>
      <c r="W132" s="203"/>
      <c r="X132" s="167">
        <f>IFERROR((V132/W132),0)</f>
        <v>0</v>
      </c>
      <c r="Y132" s="169"/>
      <c r="Z132" s="146">
        <f>IFERROR(IF(F132="Según demanda",(V132+Q132+L132+G132)/(H132+M132+R132+W132),(V132+Q132+L132+G132)/F132),0)</f>
        <v>0.75</v>
      </c>
      <c r="AA132" s="146">
        <v>0.25</v>
      </c>
    </row>
    <row r="133" spans="1:28" ht="60" x14ac:dyDescent="0.3">
      <c r="A133" s="493" t="s">
        <v>675</v>
      </c>
      <c r="B133" s="464" t="s">
        <v>60</v>
      </c>
      <c r="C133" s="459" t="s">
        <v>558</v>
      </c>
      <c r="D133" s="375" t="s">
        <v>1009</v>
      </c>
      <c r="E133" s="440"/>
      <c r="F133" s="354" t="s">
        <v>1010</v>
      </c>
      <c r="G133" s="330" t="s">
        <v>1011</v>
      </c>
      <c r="H133" s="433">
        <v>100</v>
      </c>
      <c r="I133" s="433">
        <v>21</v>
      </c>
      <c r="J133" s="460">
        <v>20</v>
      </c>
      <c r="K133" s="461">
        <f>I133*100/J133</f>
        <v>105</v>
      </c>
      <c r="L133" s="462"/>
      <c r="M133" s="463"/>
      <c r="N133" s="386"/>
      <c r="O133" s="395"/>
      <c r="P133" s="397"/>
      <c r="Q133" s="364"/>
      <c r="R133" s="458"/>
      <c r="S133" s="400"/>
      <c r="T133" s="395"/>
      <c r="U133" s="397"/>
      <c r="V133" s="364"/>
      <c r="W133" s="458"/>
      <c r="X133" s="400"/>
      <c r="Y133" s="395"/>
      <c r="Z133" s="397"/>
      <c r="AA133" s="364"/>
      <c r="AB133" s="370"/>
    </row>
    <row r="134" spans="1:28" ht="60" x14ac:dyDescent="0.3">
      <c r="A134" s="494"/>
      <c r="B134" s="464" t="s">
        <v>60</v>
      </c>
      <c r="C134" s="459" t="s">
        <v>558</v>
      </c>
      <c r="D134" s="465" t="s">
        <v>1012</v>
      </c>
      <c r="E134" s="466" t="s">
        <v>1013</v>
      </c>
      <c r="F134" s="354" t="s">
        <v>1014</v>
      </c>
      <c r="G134" s="330" t="s">
        <v>1015</v>
      </c>
      <c r="H134" s="467">
        <v>1000</v>
      </c>
      <c r="I134" s="468">
        <v>691</v>
      </c>
      <c r="J134" s="460">
        <v>250</v>
      </c>
      <c r="K134" s="461">
        <f t="shared" ref="K134:K148" si="89">I134*100/J134</f>
        <v>276.39999999999998</v>
      </c>
      <c r="L134" s="469"/>
      <c r="M134" s="470">
        <v>0</v>
      </c>
      <c r="N134" s="471"/>
      <c r="O134" s="472"/>
      <c r="P134" s="473">
        <f t="shared" ref="P134:P148" si="90">IFERROR((N134/O134),0)</f>
        <v>0</v>
      </c>
      <c r="Q134" s="474"/>
      <c r="R134" s="475">
        <f t="shared" ref="R134:R148" si="91">IFERROR(IF(H134="Según demanda",(N134+I134)/(J134+O134),(N134+I134)/H134),0)</f>
        <v>0.69099999999999995</v>
      </c>
      <c r="S134" s="476"/>
      <c r="T134" s="472"/>
      <c r="U134" s="473">
        <f t="shared" ref="U134:U148" si="92">IFERROR((S134/T134),0)</f>
        <v>0</v>
      </c>
      <c r="V134" s="474"/>
      <c r="W134" s="475">
        <f t="shared" ref="W134:W148" si="93">IFERROR(IF(H134="Según demanda",(S134+N134+I134)/(J134+O134+T134),(S134+N134+I134)/H134),0)</f>
        <v>0.69099999999999995</v>
      </c>
      <c r="X134" s="477"/>
      <c r="Y134" s="478"/>
      <c r="Z134" s="473">
        <v>0</v>
      </c>
      <c r="AA134" s="471"/>
      <c r="AB134" s="475">
        <v>0.34</v>
      </c>
    </row>
    <row r="135" spans="1:28" ht="60" x14ac:dyDescent="0.3">
      <c r="A135" s="494"/>
      <c r="B135" s="464" t="s">
        <v>60</v>
      </c>
      <c r="C135" s="459" t="s">
        <v>1016</v>
      </c>
      <c r="D135" s="465" t="s">
        <v>649</v>
      </c>
      <c r="E135" s="479" t="s">
        <v>1017</v>
      </c>
      <c r="F135" s="354" t="s">
        <v>1018</v>
      </c>
      <c r="G135" s="330" t="s">
        <v>652</v>
      </c>
      <c r="H135" s="467">
        <v>60</v>
      </c>
      <c r="I135" s="468">
        <v>8</v>
      </c>
      <c r="J135" s="460">
        <v>10</v>
      </c>
      <c r="K135" s="461">
        <f t="shared" si="89"/>
        <v>80</v>
      </c>
      <c r="L135" s="469"/>
      <c r="M135" s="470">
        <v>0</v>
      </c>
      <c r="N135" s="471"/>
      <c r="O135" s="472"/>
      <c r="P135" s="473">
        <f t="shared" si="90"/>
        <v>0</v>
      </c>
      <c r="Q135" s="474"/>
      <c r="R135" s="475">
        <f t="shared" si="91"/>
        <v>0.13333333333333333</v>
      </c>
      <c r="S135" s="476"/>
      <c r="T135" s="472"/>
      <c r="U135" s="473">
        <f t="shared" si="92"/>
        <v>0</v>
      </c>
      <c r="V135" s="474"/>
      <c r="W135" s="475">
        <f t="shared" si="93"/>
        <v>0.13333333333333333</v>
      </c>
      <c r="X135" s="477"/>
      <c r="Y135" s="478"/>
      <c r="Z135" s="473">
        <v>0</v>
      </c>
      <c r="AA135" s="471"/>
      <c r="AB135" s="475">
        <v>0.16666666666666666</v>
      </c>
    </row>
    <row r="136" spans="1:28" ht="52.8" customHeight="1" x14ac:dyDescent="0.3">
      <c r="A136" s="494"/>
      <c r="B136" s="464" t="s">
        <v>60</v>
      </c>
      <c r="C136" s="459" t="s">
        <v>1016</v>
      </c>
      <c r="D136" s="465" t="s">
        <v>1019</v>
      </c>
      <c r="E136" s="479"/>
      <c r="F136" s="354" t="s">
        <v>1020</v>
      </c>
      <c r="G136" s="330" t="s">
        <v>653</v>
      </c>
      <c r="H136" s="467">
        <v>502</v>
      </c>
      <c r="I136" s="468">
        <v>43</v>
      </c>
      <c r="J136" s="460">
        <v>50</v>
      </c>
      <c r="K136" s="461">
        <f t="shared" si="89"/>
        <v>86</v>
      </c>
      <c r="L136" s="469"/>
      <c r="M136" s="470"/>
      <c r="N136" s="471"/>
      <c r="O136" s="472"/>
      <c r="P136" s="473"/>
      <c r="Q136" s="474"/>
      <c r="R136" s="475"/>
      <c r="S136" s="476"/>
      <c r="T136" s="472"/>
      <c r="U136" s="473"/>
      <c r="V136" s="474"/>
      <c r="W136" s="475"/>
      <c r="X136" s="477"/>
      <c r="Y136" s="478"/>
      <c r="Z136" s="473"/>
      <c r="AA136" s="471"/>
      <c r="AB136" s="475"/>
    </row>
    <row r="137" spans="1:28" ht="52.8" customHeight="1" x14ac:dyDescent="0.3">
      <c r="A137" s="494"/>
      <c r="B137" s="464" t="s">
        <v>60</v>
      </c>
      <c r="C137" s="459" t="s">
        <v>1016</v>
      </c>
      <c r="D137" s="465" t="s">
        <v>1021</v>
      </c>
      <c r="E137" s="479"/>
      <c r="F137" s="354" t="s">
        <v>1022</v>
      </c>
      <c r="G137" s="330" t="s">
        <v>653</v>
      </c>
      <c r="H137" s="467">
        <v>100</v>
      </c>
      <c r="I137" s="468">
        <v>9</v>
      </c>
      <c r="J137" s="460">
        <v>10</v>
      </c>
      <c r="K137" s="461">
        <f t="shared" si="89"/>
        <v>90</v>
      </c>
      <c r="L137" s="469"/>
      <c r="M137" s="470"/>
      <c r="N137" s="471"/>
      <c r="O137" s="472"/>
      <c r="P137" s="473"/>
      <c r="Q137" s="474"/>
      <c r="R137" s="475"/>
      <c r="S137" s="476"/>
      <c r="T137" s="472"/>
      <c r="U137" s="473"/>
      <c r="V137" s="474"/>
      <c r="W137" s="475"/>
      <c r="X137" s="477"/>
      <c r="Y137" s="478"/>
      <c r="Z137" s="473"/>
      <c r="AA137" s="471"/>
      <c r="AB137" s="475"/>
    </row>
    <row r="138" spans="1:28" ht="52.8" customHeight="1" x14ac:dyDescent="0.3">
      <c r="A138" s="494"/>
      <c r="B138" s="464" t="s">
        <v>60</v>
      </c>
      <c r="C138" s="459" t="s">
        <v>1016</v>
      </c>
      <c r="D138" s="465" t="s">
        <v>1023</v>
      </c>
      <c r="E138" s="479" t="s">
        <v>1024</v>
      </c>
      <c r="F138" s="354" t="s">
        <v>1022</v>
      </c>
      <c r="G138" s="330" t="s">
        <v>653</v>
      </c>
      <c r="H138" s="467">
        <v>15</v>
      </c>
      <c r="I138" s="468">
        <v>1</v>
      </c>
      <c r="J138" s="460">
        <v>0</v>
      </c>
      <c r="K138" s="461"/>
      <c r="L138" s="480"/>
      <c r="M138" s="470">
        <v>0</v>
      </c>
      <c r="N138" s="471"/>
      <c r="O138" s="472"/>
      <c r="P138" s="473">
        <f t="shared" si="90"/>
        <v>0</v>
      </c>
      <c r="Q138" s="474"/>
      <c r="R138" s="475">
        <f t="shared" si="91"/>
        <v>6.6666666666666666E-2</v>
      </c>
      <c r="S138" s="476"/>
      <c r="T138" s="472"/>
      <c r="U138" s="473">
        <f t="shared" si="92"/>
        <v>0</v>
      </c>
      <c r="V138" s="471"/>
      <c r="W138" s="475">
        <f t="shared" si="93"/>
        <v>6.6666666666666666E-2</v>
      </c>
      <c r="X138" s="477"/>
      <c r="Y138" s="478"/>
      <c r="Z138" s="473">
        <v>0</v>
      </c>
      <c r="AA138" s="471"/>
      <c r="AB138" s="475">
        <v>0.12666666666666668</v>
      </c>
    </row>
    <row r="139" spans="1:28" ht="69" x14ac:dyDescent="0.3">
      <c r="A139" s="494"/>
      <c r="B139" s="464" t="s">
        <v>60</v>
      </c>
      <c r="C139" s="459" t="s">
        <v>558</v>
      </c>
      <c r="D139" s="465" t="s">
        <v>650</v>
      </c>
      <c r="E139" s="479" t="s">
        <v>1025</v>
      </c>
      <c r="F139" s="354" t="s">
        <v>1026</v>
      </c>
      <c r="G139" s="330" t="s">
        <v>654</v>
      </c>
      <c r="H139" s="467">
        <v>500</v>
      </c>
      <c r="I139" s="468">
        <v>119</v>
      </c>
      <c r="J139" s="460">
        <v>100</v>
      </c>
      <c r="K139" s="461">
        <f t="shared" si="89"/>
        <v>119</v>
      </c>
      <c r="L139" s="469"/>
      <c r="M139" s="470">
        <v>0</v>
      </c>
      <c r="N139" s="471"/>
      <c r="O139" s="472"/>
      <c r="P139" s="473">
        <f t="shared" si="90"/>
        <v>0</v>
      </c>
      <c r="Q139" s="474"/>
      <c r="R139" s="475">
        <f t="shared" si="91"/>
        <v>0.23799999999999999</v>
      </c>
      <c r="S139" s="476"/>
      <c r="T139" s="472"/>
      <c r="U139" s="473">
        <f t="shared" si="92"/>
        <v>0</v>
      </c>
      <c r="V139" s="474"/>
      <c r="W139" s="475">
        <f t="shared" si="93"/>
        <v>0.23799999999999999</v>
      </c>
      <c r="X139" s="477"/>
      <c r="Y139" s="478"/>
      <c r="Z139" s="473">
        <v>0</v>
      </c>
      <c r="AA139" s="471"/>
      <c r="AB139" s="475">
        <v>0.32666666666666666</v>
      </c>
    </row>
    <row r="140" spans="1:28" ht="75" x14ac:dyDescent="0.3">
      <c r="A140" s="494"/>
      <c r="B140" s="464" t="s">
        <v>60</v>
      </c>
      <c r="C140" s="459" t="s">
        <v>558</v>
      </c>
      <c r="D140" s="465" t="s">
        <v>651</v>
      </c>
      <c r="E140" s="479" t="s">
        <v>1027</v>
      </c>
      <c r="F140" s="354" t="s">
        <v>1028</v>
      </c>
      <c r="G140" s="330" t="s">
        <v>655</v>
      </c>
      <c r="H140" s="467">
        <v>35</v>
      </c>
      <c r="I140" s="468">
        <v>15</v>
      </c>
      <c r="J140" s="460">
        <v>5</v>
      </c>
      <c r="K140" s="461">
        <f t="shared" si="89"/>
        <v>300</v>
      </c>
      <c r="L140" s="469"/>
      <c r="M140" s="470">
        <v>0</v>
      </c>
      <c r="N140" s="471"/>
      <c r="O140" s="472"/>
      <c r="P140" s="473">
        <f t="shared" si="90"/>
        <v>0</v>
      </c>
      <c r="Q140" s="474"/>
      <c r="R140" s="475">
        <f t="shared" si="91"/>
        <v>0.42857142857142855</v>
      </c>
      <c r="S140" s="476"/>
      <c r="T140" s="472"/>
      <c r="U140" s="473">
        <f t="shared" si="92"/>
        <v>0</v>
      </c>
      <c r="V140" s="474"/>
      <c r="W140" s="475">
        <f t="shared" si="93"/>
        <v>0.42857142857142855</v>
      </c>
      <c r="X140" s="477"/>
      <c r="Y140" s="478"/>
      <c r="Z140" s="473">
        <v>0</v>
      </c>
      <c r="AA140" s="471"/>
      <c r="AB140" s="475">
        <v>0.125</v>
      </c>
    </row>
    <row r="141" spans="1:28" ht="60" x14ac:dyDescent="0.3">
      <c r="A141" s="494"/>
      <c r="B141" s="464" t="s">
        <v>60</v>
      </c>
      <c r="C141" s="459" t="s">
        <v>558</v>
      </c>
      <c r="D141" s="465" t="s">
        <v>611</v>
      </c>
      <c r="E141" s="479" t="s">
        <v>1029</v>
      </c>
      <c r="F141" s="354" t="s">
        <v>1030</v>
      </c>
      <c r="G141" s="330" t="s">
        <v>612</v>
      </c>
      <c r="H141" s="467">
        <v>400</v>
      </c>
      <c r="I141" s="468">
        <v>84</v>
      </c>
      <c r="J141" s="460">
        <v>80</v>
      </c>
      <c r="K141" s="461">
        <f t="shared" si="89"/>
        <v>105</v>
      </c>
      <c r="L141" s="469"/>
      <c r="M141" s="470">
        <v>0</v>
      </c>
      <c r="N141" s="471"/>
      <c r="O141" s="472"/>
      <c r="P141" s="473">
        <f t="shared" si="90"/>
        <v>0</v>
      </c>
      <c r="Q141" s="474"/>
      <c r="R141" s="475">
        <f t="shared" si="91"/>
        <v>0.21</v>
      </c>
      <c r="S141" s="476"/>
      <c r="T141" s="472"/>
      <c r="U141" s="473">
        <f t="shared" si="92"/>
        <v>0</v>
      </c>
      <c r="V141" s="474"/>
      <c r="W141" s="475">
        <f t="shared" si="93"/>
        <v>0.21</v>
      </c>
      <c r="X141" s="477"/>
      <c r="Y141" s="478"/>
      <c r="Z141" s="473">
        <v>0</v>
      </c>
      <c r="AA141" s="471"/>
      <c r="AB141" s="475">
        <v>0.755</v>
      </c>
    </row>
    <row r="142" spans="1:28" ht="75" x14ac:dyDescent="0.3">
      <c r="A142" s="494"/>
      <c r="B142" s="464" t="s">
        <v>60</v>
      </c>
      <c r="C142" s="459" t="s">
        <v>1016</v>
      </c>
      <c r="D142" s="465" t="s">
        <v>559</v>
      </c>
      <c r="E142" s="479" t="s">
        <v>1031</v>
      </c>
      <c r="F142" s="354" t="s">
        <v>1032</v>
      </c>
      <c r="G142" s="330" t="s">
        <v>566</v>
      </c>
      <c r="H142" s="467">
        <v>130</v>
      </c>
      <c r="I142" s="468">
        <v>8</v>
      </c>
      <c r="J142" s="460">
        <v>20</v>
      </c>
      <c r="K142" s="461">
        <f t="shared" si="89"/>
        <v>40</v>
      </c>
      <c r="L142" s="433"/>
      <c r="M142" s="470">
        <v>0</v>
      </c>
      <c r="N142" s="471"/>
      <c r="O142" s="472"/>
      <c r="P142" s="473">
        <f t="shared" si="90"/>
        <v>0</v>
      </c>
      <c r="Q142" s="471"/>
      <c r="R142" s="475">
        <f t="shared" si="91"/>
        <v>6.1538461538461542E-2</v>
      </c>
      <c r="S142" s="471"/>
      <c r="T142" s="472"/>
      <c r="U142" s="473">
        <f t="shared" si="92"/>
        <v>0</v>
      </c>
      <c r="V142" s="471"/>
      <c r="W142" s="475">
        <f t="shared" si="93"/>
        <v>6.1538461538461542E-2</v>
      </c>
      <c r="X142" s="471"/>
      <c r="Y142" s="478"/>
      <c r="Z142" s="473">
        <v>0</v>
      </c>
      <c r="AA142" s="471"/>
      <c r="AB142" s="475">
        <v>8.3333333333333329E-2</v>
      </c>
    </row>
    <row r="143" spans="1:28" ht="75" x14ac:dyDescent="0.3">
      <c r="A143" s="494"/>
      <c r="B143" s="464" t="s">
        <v>60</v>
      </c>
      <c r="C143" s="459" t="s">
        <v>1016</v>
      </c>
      <c r="D143" s="481" t="s">
        <v>560</v>
      </c>
      <c r="E143" s="482" t="s">
        <v>1033</v>
      </c>
      <c r="F143" s="354" t="s">
        <v>1034</v>
      </c>
      <c r="G143" s="330" t="s">
        <v>567</v>
      </c>
      <c r="H143" s="467">
        <v>130</v>
      </c>
      <c r="I143" s="468">
        <v>0</v>
      </c>
      <c r="J143" s="460">
        <v>0</v>
      </c>
      <c r="K143" s="461"/>
      <c r="L143" s="433"/>
      <c r="M143" s="470">
        <v>0</v>
      </c>
      <c r="N143" s="471"/>
      <c r="O143" s="472"/>
      <c r="P143" s="473">
        <f t="shared" si="90"/>
        <v>0</v>
      </c>
      <c r="Q143" s="483"/>
      <c r="R143" s="475">
        <f t="shared" si="91"/>
        <v>0</v>
      </c>
      <c r="S143" s="471"/>
      <c r="T143" s="472"/>
      <c r="U143" s="473">
        <f t="shared" si="92"/>
        <v>0</v>
      </c>
      <c r="V143" s="471"/>
      <c r="W143" s="475">
        <f t="shared" si="93"/>
        <v>0</v>
      </c>
      <c r="X143" s="471"/>
      <c r="Y143" s="478"/>
      <c r="Z143" s="473">
        <v>0</v>
      </c>
      <c r="AA143" s="471"/>
      <c r="AB143" s="475">
        <v>1.3333333333333334E-2</v>
      </c>
    </row>
    <row r="144" spans="1:28" ht="75" x14ac:dyDescent="0.3">
      <c r="A144" s="494"/>
      <c r="B144" s="464" t="s">
        <v>60</v>
      </c>
      <c r="C144" s="459" t="s">
        <v>1016</v>
      </c>
      <c r="D144" s="465" t="s">
        <v>561</v>
      </c>
      <c r="E144" s="479" t="s">
        <v>1027</v>
      </c>
      <c r="F144" s="354" t="s">
        <v>1035</v>
      </c>
      <c r="G144" s="425" t="s">
        <v>1036</v>
      </c>
      <c r="H144" s="467">
        <v>130</v>
      </c>
      <c r="I144" s="468">
        <v>0</v>
      </c>
      <c r="J144" s="460">
        <v>0</v>
      </c>
      <c r="K144" s="461"/>
      <c r="L144" s="433"/>
      <c r="M144" s="470">
        <v>0</v>
      </c>
      <c r="N144" s="471"/>
      <c r="O144" s="472"/>
      <c r="P144" s="473">
        <f t="shared" si="90"/>
        <v>0</v>
      </c>
      <c r="Q144" s="471"/>
      <c r="R144" s="475">
        <f t="shared" si="91"/>
        <v>0</v>
      </c>
      <c r="S144" s="471"/>
      <c r="T144" s="472"/>
      <c r="U144" s="473">
        <f t="shared" si="92"/>
        <v>0</v>
      </c>
      <c r="V144" s="471"/>
      <c r="W144" s="475">
        <f t="shared" si="93"/>
        <v>0</v>
      </c>
      <c r="X144" s="471"/>
      <c r="Y144" s="478"/>
      <c r="Z144" s="473">
        <v>0</v>
      </c>
      <c r="AA144" s="471"/>
      <c r="AB144" s="475">
        <v>0</v>
      </c>
    </row>
    <row r="145" spans="1:28" ht="90" x14ac:dyDescent="0.3">
      <c r="A145" s="494"/>
      <c r="B145" s="464" t="s">
        <v>60</v>
      </c>
      <c r="C145" s="459" t="s">
        <v>558</v>
      </c>
      <c r="D145" s="465" t="s">
        <v>562</v>
      </c>
      <c r="E145" s="479" t="s">
        <v>1037</v>
      </c>
      <c r="F145" s="354" t="s">
        <v>1038</v>
      </c>
      <c r="G145" s="425" t="s">
        <v>613</v>
      </c>
      <c r="H145" s="467">
        <v>300</v>
      </c>
      <c r="I145" s="468">
        <v>103</v>
      </c>
      <c r="J145" s="460">
        <v>50</v>
      </c>
      <c r="K145" s="461">
        <f t="shared" si="89"/>
        <v>206</v>
      </c>
      <c r="L145" s="433"/>
      <c r="M145" s="470">
        <v>0</v>
      </c>
      <c r="N145" s="471"/>
      <c r="O145" s="472"/>
      <c r="P145" s="473">
        <f t="shared" si="90"/>
        <v>0</v>
      </c>
      <c r="Q145" s="471"/>
      <c r="R145" s="475">
        <f t="shared" si="91"/>
        <v>0.34333333333333332</v>
      </c>
      <c r="S145" s="471"/>
      <c r="T145" s="472"/>
      <c r="U145" s="473">
        <f t="shared" si="92"/>
        <v>0</v>
      </c>
      <c r="V145" s="471"/>
      <c r="W145" s="475">
        <f t="shared" si="93"/>
        <v>0.34333333333333332</v>
      </c>
      <c r="X145" s="471"/>
      <c r="Y145" s="478"/>
      <c r="Z145" s="473">
        <v>0</v>
      </c>
      <c r="AA145" s="471"/>
      <c r="AB145" s="475">
        <v>0.35499999999999998</v>
      </c>
    </row>
    <row r="146" spans="1:28" ht="60" x14ac:dyDescent="0.3">
      <c r="A146" s="494"/>
      <c r="B146" s="464" t="s">
        <v>60</v>
      </c>
      <c r="C146" s="459" t="s">
        <v>1016</v>
      </c>
      <c r="D146" s="465" t="s">
        <v>563</v>
      </c>
      <c r="E146" s="479" t="s">
        <v>1039</v>
      </c>
      <c r="F146" s="354" t="s">
        <v>1040</v>
      </c>
      <c r="G146" s="425" t="s">
        <v>568</v>
      </c>
      <c r="H146" s="467">
        <v>8</v>
      </c>
      <c r="I146" s="468">
        <v>2</v>
      </c>
      <c r="J146" s="460">
        <v>2</v>
      </c>
      <c r="K146" s="461">
        <f t="shared" si="89"/>
        <v>100</v>
      </c>
      <c r="L146" s="433"/>
      <c r="M146" s="470">
        <v>0</v>
      </c>
      <c r="N146" s="471"/>
      <c r="O146" s="472"/>
      <c r="P146" s="473">
        <f t="shared" si="90"/>
        <v>0</v>
      </c>
      <c r="Q146" s="471"/>
      <c r="R146" s="475">
        <f t="shared" si="91"/>
        <v>0.25</v>
      </c>
      <c r="S146" s="471"/>
      <c r="T146" s="472"/>
      <c r="U146" s="473">
        <f t="shared" si="92"/>
        <v>0</v>
      </c>
      <c r="V146" s="471"/>
      <c r="W146" s="475">
        <f t="shared" si="93"/>
        <v>0.25</v>
      </c>
      <c r="X146" s="471"/>
      <c r="Y146" s="478"/>
      <c r="Z146" s="473">
        <v>0</v>
      </c>
      <c r="AA146" s="471"/>
      <c r="AB146" s="475">
        <v>0</v>
      </c>
    </row>
    <row r="147" spans="1:28" ht="86.4" x14ac:dyDescent="0.3">
      <c r="A147" s="494"/>
      <c r="B147" s="464" t="s">
        <v>60</v>
      </c>
      <c r="C147" s="459" t="s">
        <v>1016</v>
      </c>
      <c r="D147" s="465" t="s">
        <v>564</v>
      </c>
      <c r="E147" s="479" t="s">
        <v>1033</v>
      </c>
      <c r="F147" s="354" t="s">
        <v>1041</v>
      </c>
      <c r="G147" s="425" t="s">
        <v>569</v>
      </c>
      <c r="H147" s="467">
        <v>3</v>
      </c>
      <c r="I147" s="468">
        <v>1</v>
      </c>
      <c r="J147" s="460">
        <v>0</v>
      </c>
      <c r="K147" s="461"/>
      <c r="L147" s="433"/>
      <c r="M147" s="470">
        <v>0</v>
      </c>
      <c r="N147" s="471"/>
      <c r="O147" s="472"/>
      <c r="P147" s="473">
        <f t="shared" si="90"/>
        <v>0</v>
      </c>
      <c r="Q147" s="471"/>
      <c r="R147" s="475">
        <f t="shared" si="91"/>
        <v>0.33333333333333331</v>
      </c>
      <c r="S147" s="471"/>
      <c r="T147" s="472"/>
      <c r="U147" s="473">
        <f t="shared" si="92"/>
        <v>0</v>
      </c>
      <c r="V147" s="471"/>
      <c r="W147" s="475">
        <f t="shared" si="93"/>
        <v>0.33333333333333331</v>
      </c>
      <c r="X147" s="471"/>
      <c r="Y147" s="478"/>
      <c r="Z147" s="473">
        <v>0</v>
      </c>
      <c r="AA147" s="471"/>
      <c r="AB147" s="475">
        <v>0</v>
      </c>
    </row>
    <row r="148" spans="1:28" ht="75" x14ac:dyDescent="0.3">
      <c r="A148" s="494"/>
      <c r="B148" s="464" t="s">
        <v>60</v>
      </c>
      <c r="C148" s="459" t="s">
        <v>1016</v>
      </c>
      <c r="D148" s="465" t="s">
        <v>565</v>
      </c>
      <c r="E148" s="479" t="s">
        <v>1042</v>
      </c>
      <c r="F148" s="484" t="s">
        <v>1043</v>
      </c>
      <c r="G148" s="425" t="s">
        <v>1044</v>
      </c>
      <c r="H148" s="467">
        <v>9</v>
      </c>
      <c r="I148" s="468">
        <v>0</v>
      </c>
      <c r="J148" s="460">
        <v>2</v>
      </c>
      <c r="K148" s="461">
        <f t="shared" si="89"/>
        <v>0</v>
      </c>
      <c r="L148" s="433"/>
      <c r="M148" s="470">
        <v>0</v>
      </c>
      <c r="N148" s="471"/>
      <c r="O148" s="472"/>
      <c r="P148" s="473">
        <f t="shared" si="90"/>
        <v>0</v>
      </c>
      <c r="Q148" s="471"/>
      <c r="R148" s="475">
        <f t="shared" si="91"/>
        <v>0</v>
      </c>
      <c r="S148" s="471"/>
      <c r="T148" s="472"/>
      <c r="U148" s="473">
        <f t="shared" si="92"/>
        <v>0</v>
      </c>
      <c r="V148" s="471"/>
      <c r="W148" s="475">
        <f t="shared" si="93"/>
        <v>0</v>
      </c>
      <c r="X148" s="471"/>
      <c r="Y148" s="478"/>
      <c r="Z148" s="473">
        <v>0</v>
      </c>
      <c r="AA148" s="471"/>
      <c r="AB148" s="475">
        <v>0.5</v>
      </c>
    </row>
    <row r="149" spans="1:28" ht="82.8" x14ac:dyDescent="0.3">
      <c r="A149" s="494"/>
      <c r="B149" s="149" t="s">
        <v>62</v>
      </c>
      <c r="C149" s="576" t="s">
        <v>658</v>
      </c>
      <c r="D149" s="303" t="s">
        <v>659</v>
      </c>
      <c r="E149" s="300" t="s">
        <v>803</v>
      </c>
      <c r="F149" s="302" t="s">
        <v>690</v>
      </c>
      <c r="G149" s="308">
        <v>160</v>
      </c>
      <c r="H149" s="309">
        <v>40</v>
      </c>
      <c r="I149" s="310">
        <v>40</v>
      </c>
      <c r="J149" s="311">
        <f t="shared" ref="J149:J180" si="94">IFERROR((H149/I149),0)</f>
        <v>1</v>
      </c>
      <c r="K149" s="312"/>
      <c r="L149" s="313">
        <f>IFERROR(IF(G149="Según demanda",H149/I149,H149/G149),0)</f>
        <v>0.25</v>
      </c>
      <c r="M149" s="157"/>
      <c r="N149" s="73"/>
      <c r="O149" s="22">
        <f t="shared" ref="O149:O170" si="95">IFERROR((M149/N149),0)</f>
        <v>0</v>
      </c>
      <c r="P149" s="98"/>
      <c r="Q149" s="21">
        <f t="shared" ref="Q149:Q170" si="96">IFERROR(IF(L149="Según demanda",M149/N149,M149/L149),0)</f>
        <v>0</v>
      </c>
      <c r="R149" s="157"/>
      <c r="S149" s="73"/>
      <c r="T149" s="22">
        <f t="shared" ref="T149:T170" si="97">IFERROR((R149/S149),0)</f>
        <v>0</v>
      </c>
      <c r="U149" s="112"/>
      <c r="V149" s="21">
        <f t="shared" ref="V149:V170" si="98">IFERROR(IF(Q149="Según demanda",R149/S149,R149/Q149),0)</f>
        <v>0</v>
      </c>
      <c r="W149" s="112">
        <v>0</v>
      </c>
      <c r="X149" s="73">
        <v>3</v>
      </c>
      <c r="Y149" s="22">
        <f t="shared" ref="Y149:Y170" si="99">IFERROR((W149/X149),0)</f>
        <v>0</v>
      </c>
      <c r="Z149" s="111"/>
      <c r="AA149" s="21">
        <f t="shared" ref="AA149:AA170" si="100">IFERROR(IF(V149="Según demanda",W149/X149,W149/V149),0)</f>
        <v>0</v>
      </c>
    </row>
    <row r="150" spans="1:28" ht="27.6" x14ac:dyDescent="0.3">
      <c r="A150" s="494"/>
      <c r="B150" s="149" t="s">
        <v>62</v>
      </c>
      <c r="C150" s="576"/>
      <c r="D150" s="304" t="s">
        <v>660</v>
      </c>
      <c r="E150" s="304" t="s">
        <v>571</v>
      </c>
      <c r="F150" s="304" t="s">
        <v>691</v>
      </c>
      <c r="G150" s="314">
        <v>6</v>
      </c>
      <c r="H150" s="315">
        <v>1</v>
      </c>
      <c r="I150" s="316">
        <v>1</v>
      </c>
      <c r="J150" s="311">
        <f t="shared" si="94"/>
        <v>1</v>
      </c>
      <c r="K150" s="317"/>
      <c r="L150" s="313">
        <f t="shared" ref="L150:L180" si="101">IFERROR(IF(G150="Según demanda",H150/I150,H150/G150),0)</f>
        <v>0.16666666666666666</v>
      </c>
      <c r="M150" s="125"/>
      <c r="N150" s="73"/>
      <c r="O150" s="22">
        <f t="shared" si="95"/>
        <v>0</v>
      </c>
      <c r="P150" s="126"/>
      <c r="Q150" s="21">
        <f t="shared" si="96"/>
        <v>0</v>
      </c>
      <c r="R150" s="125"/>
      <c r="S150" s="73"/>
      <c r="T150" s="22">
        <f t="shared" si="97"/>
        <v>0</v>
      </c>
      <c r="U150" s="126"/>
      <c r="V150" s="21">
        <f t="shared" si="98"/>
        <v>0</v>
      </c>
      <c r="W150" s="112"/>
      <c r="X150" s="73">
        <v>0</v>
      </c>
      <c r="Y150" s="22">
        <f t="shared" si="99"/>
        <v>0</v>
      </c>
      <c r="Z150" s="126"/>
      <c r="AA150" s="21">
        <f t="shared" si="100"/>
        <v>0</v>
      </c>
    </row>
    <row r="151" spans="1:28" ht="41.4" x14ac:dyDescent="0.3">
      <c r="A151" s="494"/>
      <c r="B151" s="149" t="s">
        <v>62</v>
      </c>
      <c r="C151" s="576"/>
      <c r="D151" s="298" t="s">
        <v>661</v>
      </c>
      <c r="E151" s="303" t="s">
        <v>570</v>
      </c>
      <c r="F151" s="298" t="s">
        <v>692</v>
      </c>
      <c r="G151" s="314">
        <v>160</v>
      </c>
      <c r="H151" s="315">
        <v>40</v>
      </c>
      <c r="I151" s="316">
        <v>40</v>
      </c>
      <c r="J151" s="311">
        <f t="shared" si="94"/>
        <v>1</v>
      </c>
      <c r="K151" s="317"/>
      <c r="L151" s="313">
        <f t="shared" si="101"/>
        <v>0.25</v>
      </c>
      <c r="M151" s="157"/>
      <c r="N151" s="73"/>
      <c r="O151" s="22">
        <f t="shared" si="95"/>
        <v>0</v>
      </c>
      <c r="P151" s="74"/>
      <c r="Q151" s="21">
        <f t="shared" si="96"/>
        <v>0</v>
      </c>
      <c r="R151" s="157"/>
      <c r="S151" s="73"/>
      <c r="T151" s="22">
        <f t="shared" si="97"/>
        <v>0</v>
      </c>
      <c r="U151" s="74"/>
      <c r="V151" s="21">
        <f t="shared" si="98"/>
        <v>0</v>
      </c>
      <c r="W151" s="110"/>
      <c r="X151" s="73">
        <v>1</v>
      </c>
      <c r="Y151" s="22">
        <f t="shared" si="99"/>
        <v>0</v>
      </c>
      <c r="Z151" s="126"/>
      <c r="AA151" s="21">
        <f t="shared" si="100"/>
        <v>0</v>
      </c>
    </row>
    <row r="152" spans="1:28" ht="41.4" x14ac:dyDescent="0.3">
      <c r="A152" s="494"/>
      <c r="B152" s="149" t="s">
        <v>62</v>
      </c>
      <c r="C152" s="576"/>
      <c r="D152" s="298" t="s">
        <v>662</v>
      </c>
      <c r="E152" s="303" t="s">
        <v>572</v>
      </c>
      <c r="F152" s="298" t="s">
        <v>693</v>
      </c>
      <c r="G152" s="314">
        <v>160</v>
      </c>
      <c r="H152" s="315">
        <v>40</v>
      </c>
      <c r="I152" s="316">
        <v>40</v>
      </c>
      <c r="J152" s="311">
        <f t="shared" si="94"/>
        <v>1</v>
      </c>
      <c r="K152" s="317"/>
      <c r="L152" s="313">
        <f>IFERROR(IF(G152="Según demanda",H152/I152,H152/G152),0)</f>
        <v>0.25</v>
      </c>
      <c r="M152" s="157"/>
      <c r="N152" s="73"/>
      <c r="O152" s="22">
        <f t="shared" si="95"/>
        <v>0</v>
      </c>
      <c r="P152" s="98"/>
      <c r="Q152" s="21">
        <f t="shared" si="96"/>
        <v>0</v>
      </c>
      <c r="R152" s="157"/>
      <c r="S152" s="73"/>
      <c r="T152" s="22">
        <f t="shared" si="97"/>
        <v>0</v>
      </c>
      <c r="U152" s="92"/>
      <c r="V152" s="21">
        <f t="shared" si="98"/>
        <v>0</v>
      </c>
      <c r="W152" s="112"/>
      <c r="X152" s="73">
        <v>3</v>
      </c>
      <c r="Y152" s="22">
        <f t="shared" si="99"/>
        <v>0</v>
      </c>
      <c r="Z152" s="108"/>
      <c r="AA152" s="21">
        <f t="shared" si="100"/>
        <v>0</v>
      </c>
    </row>
    <row r="153" spans="1:28" ht="41.4" customHeight="1" x14ac:dyDescent="0.3">
      <c r="A153" s="494"/>
      <c r="B153" s="149" t="s">
        <v>62</v>
      </c>
      <c r="C153" s="514"/>
      <c r="D153" s="298" t="s">
        <v>663</v>
      </c>
      <c r="E153" s="303" t="s">
        <v>664</v>
      </c>
      <c r="F153" s="298" t="s">
        <v>694</v>
      </c>
      <c r="G153" s="314">
        <v>40</v>
      </c>
      <c r="H153" s="315">
        <v>34</v>
      </c>
      <c r="I153" s="316">
        <v>40</v>
      </c>
      <c r="J153" s="311">
        <f t="shared" si="94"/>
        <v>0.85</v>
      </c>
      <c r="K153" s="317"/>
      <c r="L153" s="313">
        <f t="shared" si="101"/>
        <v>0.85</v>
      </c>
      <c r="M153" s="125"/>
      <c r="N153" s="73"/>
      <c r="O153" s="22">
        <f t="shared" si="95"/>
        <v>0</v>
      </c>
      <c r="P153" s="126"/>
      <c r="Q153" s="21">
        <f t="shared" si="96"/>
        <v>0</v>
      </c>
      <c r="R153" s="125"/>
      <c r="S153" s="73"/>
      <c r="T153" s="22">
        <f t="shared" si="97"/>
        <v>0</v>
      </c>
      <c r="U153" s="126"/>
      <c r="V153" s="21">
        <f t="shared" si="98"/>
        <v>0</v>
      </c>
      <c r="W153" s="112"/>
      <c r="X153" s="73">
        <v>0</v>
      </c>
      <c r="Y153" s="22">
        <f t="shared" si="99"/>
        <v>0</v>
      </c>
      <c r="Z153" s="126"/>
      <c r="AA153" s="21">
        <f t="shared" si="100"/>
        <v>0</v>
      </c>
    </row>
    <row r="154" spans="1:28" ht="55.2" x14ac:dyDescent="0.3">
      <c r="A154" s="494"/>
      <c r="B154" s="149" t="s">
        <v>62</v>
      </c>
      <c r="C154" s="513" t="s">
        <v>665</v>
      </c>
      <c r="D154" s="298" t="s">
        <v>666</v>
      </c>
      <c r="E154" s="303" t="s">
        <v>667</v>
      </c>
      <c r="F154" s="298" t="s">
        <v>695</v>
      </c>
      <c r="G154" s="314">
        <v>1</v>
      </c>
      <c r="H154" s="315">
        <v>1</v>
      </c>
      <c r="I154" s="316">
        <v>1</v>
      </c>
      <c r="J154" s="311">
        <f t="shared" si="94"/>
        <v>1</v>
      </c>
      <c r="K154" s="317"/>
      <c r="L154" s="313">
        <f t="shared" si="101"/>
        <v>1</v>
      </c>
      <c r="M154" s="157"/>
      <c r="N154" s="73"/>
      <c r="O154" s="22">
        <f t="shared" si="95"/>
        <v>0</v>
      </c>
      <c r="P154" s="74"/>
      <c r="Q154" s="21">
        <f t="shared" si="96"/>
        <v>0</v>
      </c>
      <c r="R154" s="157"/>
      <c r="S154" s="73"/>
      <c r="T154" s="22">
        <f t="shared" si="97"/>
        <v>0</v>
      </c>
      <c r="U154" s="74"/>
      <c r="V154" s="21">
        <f t="shared" si="98"/>
        <v>0</v>
      </c>
      <c r="W154" s="110"/>
      <c r="X154" s="157">
        <v>3</v>
      </c>
      <c r="Y154" s="22">
        <f t="shared" si="99"/>
        <v>0</v>
      </c>
      <c r="Z154" s="112"/>
      <c r="AA154" s="21">
        <f t="shared" si="100"/>
        <v>0</v>
      </c>
    </row>
    <row r="155" spans="1:28" ht="27.6" x14ac:dyDescent="0.3">
      <c r="A155" s="494"/>
      <c r="B155" s="149" t="s">
        <v>62</v>
      </c>
      <c r="C155" s="576"/>
      <c r="D155" s="298" t="s">
        <v>668</v>
      </c>
      <c r="E155" s="303" t="s">
        <v>669</v>
      </c>
      <c r="F155" s="298" t="s">
        <v>696</v>
      </c>
      <c r="G155" s="314" t="s">
        <v>689</v>
      </c>
      <c r="H155" s="315">
        <v>120</v>
      </c>
      <c r="I155" s="316">
        <v>120</v>
      </c>
      <c r="J155" s="311">
        <f t="shared" si="94"/>
        <v>1</v>
      </c>
      <c r="K155" s="317"/>
      <c r="L155" s="313">
        <f t="shared" si="101"/>
        <v>1</v>
      </c>
      <c r="M155" s="125"/>
      <c r="N155" s="73"/>
      <c r="O155" s="22">
        <f t="shared" si="95"/>
        <v>0</v>
      </c>
      <c r="P155" s="127"/>
      <c r="Q155" s="21">
        <f t="shared" si="96"/>
        <v>0</v>
      </c>
      <c r="R155" s="125"/>
      <c r="S155" s="73"/>
      <c r="T155" s="22">
        <f t="shared" si="97"/>
        <v>0</v>
      </c>
      <c r="U155" s="127"/>
      <c r="V155" s="21">
        <f t="shared" si="98"/>
        <v>0</v>
      </c>
      <c r="W155" s="112"/>
      <c r="X155" s="73">
        <v>0</v>
      </c>
      <c r="Y155" s="22">
        <f t="shared" si="99"/>
        <v>0</v>
      </c>
      <c r="Z155" s="111"/>
      <c r="AA155" s="21">
        <f t="shared" si="100"/>
        <v>0</v>
      </c>
    </row>
    <row r="156" spans="1:28" ht="41.4" x14ac:dyDescent="0.3">
      <c r="A156" s="494"/>
      <c r="B156" s="149" t="s">
        <v>62</v>
      </c>
      <c r="C156" s="576"/>
      <c r="D156" s="298" t="s">
        <v>670</v>
      </c>
      <c r="E156" s="303" t="s">
        <v>671</v>
      </c>
      <c r="F156" s="298" t="s">
        <v>697</v>
      </c>
      <c r="G156" s="314" t="s">
        <v>689</v>
      </c>
      <c r="H156" s="315">
        <v>120</v>
      </c>
      <c r="I156" s="316">
        <v>120</v>
      </c>
      <c r="J156" s="311">
        <f t="shared" si="94"/>
        <v>1</v>
      </c>
      <c r="K156" s="317"/>
      <c r="L156" s="313">
        <f t="shared" si="101"/>
        <v>1</v>
      </c>
      <c r="M156" s="125"/>
      <c r="N156" s="73"/>
      <c r="O156" s="22">
        <f t="shared" si="95"/>
        <v>0</v>
      </c>
      <c r="P156" s="127"/>
      <c r="Q156" s="21">
        <f t="shared" si="96"/>
        <v>0</v>
      </c>
      <c r="R156" s="125"/>
      <c r="S156" s="73"/>
      <c r="T156" s="22">
        <f t="shared" si="97"/>
        <v>0</v>
      </c>
      <c r="U156" s="108"/>
      <c r="V156" s="21">
        <f t="shared" si="98"/>
        <v>0</v>
      </c>
      <c r="W156" s="112"/>
      <c r="X156" s="73">
        <v>0</v>
      </c>
      <c r="Y156" s="22">
        <f t="shared" si="99"/>
        <v>0</v>
      </c>
      <c r="Z156" s="111"/>
      <c r="AA156" s="21">
        <f t="shared" si="100"/>
        <v>0</v>
      </c>
    </row>
    <row r="157" spans="1:28" ht="41.4" customHeight="1" x14ac:dyDescent="0.3">
      <c r="A157" s="494"/>
      <c r="B157" s="149" t="s">
        <v>62</v>
      </c>
      <c r="C157" s="514"/>
      <c r="D157" s="303" t="s">
        <v>804</v>
      </c>
      <c r="E157" s="318" t="s">
        <v>805</v>
      </c>
      <c r="F157" s="298" t="s">
        <v>806</v>
      </c>
      <c r="G157" s="144">
        <v>160</v>
      </c>
      <c r="H157" s="315">
        <v>0</v>
      </c>
      <c r="I157" s="316">
        <v>0</v>
      </c>
      <c r="J157" s="311">
        <f t="shared" si="94"/>
        <v>0</v>
      </c>
      <c r="K157" s="317"/>
      <c r="L157" s="313">
        <f t="shared" si="101"/>
        <v>0</v>
      </c>
      <c r="M157" s="125"/>
      <c r="N157" s="157"/>
      <c r="O157" s="22">
        <f t="shared" si="95"/>
        <v>0</v>
      </c>
      <c r="P157" s="156"/>
      <c r="Q157" s="21">
        <f t="shared" si="96"/>
        <v>0</v>
      </c>
      <c r="R157" s="125"/>
      <c r="S157" s="157"/>
      <c r="T157" s="22">
        <f t="shared" si="97"/>
        <v>0</v>
      </c>
      <c r="U157" s="98"/>
      <c r="V157" s="21">
        <f t="shared" si="98"/>
        <v>0</v>
      </c>
      <c r="W157" s="112"/>
      <c r="X157" s="157">
        <v>1</v>
      </c>
      <c r="Y157" s="22">
        <f t="shared" si="99"/>
        <v>0</v>
      </c>
      <c r="Z157" s="156"/>
      <c r="AA157" s="21">
        <f t="shared" si="100"/>
        <v>0</v>
      </c>
    </row>
    <row r="158" spans="1:28" ht="41.4" x14ac:dyDescent="0.3">
      <c r="A158" s="494"/>
      <c r="B158" s="149" t="s">
        <v>62</v>
      </c>
      <c r="C158" s="576" t="s">
        <v>672</v>
      </c>
      <c r="D158" s="298" t="s">
        <v>807</v>
      </c>
      <c r="E158" s="303" t="s">
        <v>673</v>
      </c>
      <c r="F158" s="298" t="s">
        <v>698</v>
      </c>
      <c r="G158" s="314">
        <v>4</v>
      </c>
      <c r="H158" s="315">
        <v>1</v>
      </c>
      <c r="I158" s="316">
        <v>1</v>
      </c>
      <c r="J158" s="311">
        <f t="shared" si="94"/>
        <v>1</v>
      </c>
      <c r="K158" s="317" t="s">
        <v>808</v>
      </c>
      <c r="L158" s="313">
        <f t="shared" si="101"/>
        <v>0.25</v>
      </c>
      <c r="M158" s="125"/>
      <c r="N158" s="157"/>
      <c r="O158" s="22">
        <f t="shared" si="95"/>
        <v>0</v>
      </c>
      <c r="P158" s="98"/>
      <c r="Q158" s="21">
        <f t="shared" si="96"/>
        <v>0</v>
      </c>
      <c r="R158" s="73"/>
      <c r="S158" s="73"/>
      <c r="T158" s="22">
        <f t="shared" si="97"/>
        <v>0</v>
      </c>
      <c r="U158" s="98"/>
      <c r="V158" s="21">
        <f t="shared" si="98"/>
        <v>0</v>
      </c>
      <c r="W158" s="112"/>
      <c r="X158" s="157">
        <v>1</v>
      </c>
      <c r="Y158" s="22">
        <f t="shared" si="99"/>
        <v>0</v>
      </c>
      <c r="Z158" s="156"/>
      <c r="AA158" s="21">
        <f t="shared" si="100"/>
        <v>0</v>
      </c>
    </row>
    <row r="159" spans="1:28" ht="27.6" x14ac:dyDescent="0.3">
      <c r="A159" s="494"/>
      <c r="B159" s="149" t="s">
        <v>62</v>
      </c>
      <c r="C159" s="576"/>
      <c r="D159" s="298" t="s">
        <v>809</v>
      </c>
      <c r="E159" s="303" t="s">
        <v>810</v>
      </c>
      <c r="F159" s="298" t="s">
        <v>811</v>
      </c>
      <c r="G159" s="314">
        <v>8</v>
      </c>
      <c r="H159" s="315">
        <v>1</v>
      </c>
      <c r="I159" s="319">
        <v>8</v>
      </c>
      <c r="J159" s="311">
        <f t="shared" si="94"/>
        <v>0.125</v>
      </c>
      <c r="K159" s="317"/>
      <c r="L159" s="313">
        <f t="shared" si="101"/>
        <v>0.125</v>
      </c>
      <c r="M159" s="98"/>
      <c r="N159" s="157"/>
      <c r="O159" s="22">
        <f t="shared" si="95"/>
        <v>0</v>
      </c>
      <c r="P159" s="74"/>
      <c r="Q159" s="21">
        <f t="shared" si="96"/>
        <v>0</v>
      </c>
      <c r="R159" s="98"/>
      <c r="S159" s="157"/>
      <c r="T159" s="22">
        <f t="shared" si="97"/>
        <v>0</v>
      </c>
      <c r="U159" s="74"/>
      <c r="V159" s="21">
        <f t="shared" si="98"/>
        <v>0</v>
      </c>
      <c r="W159" s="112"/>
      <c r="X159" s="157">
        <v>3</v>
      </c>
      <c r="Y159" s="22">
        <f t="shared" si="99"/>
        <v>0</v>
      </c>
      <c r="Z159" s="74"/>
      <c r="AA159" s="21">
        <f t="shared" si="100"/>
        <v>0</v>
      </c>
    </row>
    <row r="160" spans="1:28" ht="27.6" x14ac:dyDescent="0.3">
      <c r="A160" s="494"/>
      <c r="B160" s="149" t="s">
        <v>63</v>
      </c>
      <c r="C160" s="576"/>
      <c r="D160" s="298" t="s">
        <v>812</v>
      </c>
      <c r="E160" s="303" t="s">
        <v>708</v>
      </c>
      <c r="F160" s="298" t="s">
        <v>811</v>
      </c>
      <c r="G160" s="314">
        <v>183</v>
      </c>
      <c r="H160" s="315">
        <v>178</v>
      </c>
      <c r="I160" s="319">
        <v>183</v>
      </c>
      <c r="J160" s="311">
        <f t="shared" si="94"/>
        <v>0.97267759562841527</v>
      </c>
      <c r="K160" s="317"/>
      <c r="L160" s="313">
        <f t="shared" si="101"/>
        <v>0.97267759562841527</v>
      </c>
      <c r="M160" s="98"/>
      <c r="N160" s="157"/>
      <c r="O160" s="22">
        <f t="shared" si="95"/>
        <v>0</v>
      </c>
      <c r="P160" s="98"/>
      <c r="Q160" s="21">
        <f t="shared" si="96"/>
        <v>0</v>
      </c>
      <c r="R160" s="112"/>
      <c r="S160" s="157"/>
      <c r="T160" s="22">
        <f t="shared" si="97"/>
        <v>0</v>
      </c>
      <c r="U160" s="98"/>
      <c r="V160" s="21">
        <f t="shared" si="98"/>
        <v>0</v>
      </c>
      <c r="W160" s="112"/>
      <c r="X160" s="157">
        <v>1</v>
      </c>
      <c r="Y160" s="22">
        <f t="shared" si="99"/>
        <v>0</v>
      </c>
      <c r="Z160" s="98"/>
      <c r="AA160" s="21">
        <f t="shared" si="100"/>
        <v>0</v>
      </c>
    </row>
    <row r="161" spans="1:27" ht="27.6" x14ac:dyDescent="0.3">
      <c r="A161" s="494"/>
      <c r="B161" s="149" t="s">
        <v>63</v>
      </c>
      <c r="C161" s="576"/>
      <c r="D161" s="298" t="s">
        <v>813</v>
      </c>
      <c r="E161" s="303" t="s">
        <v>708</v>
      </c>
      <c r="F161" s="298" t="s">
        <v>699</v>
      </c>
      <c r="G161" s="314">
        <v>8</v>
      </c>
      <c r="H161" s="315">
        <v>0</v>
      </c>
      <c r="I161" s="319">
        <v>0</v>
      </c>
      <c r="J161" s="311">
        <f t="shared" si="94"/>
        <v>0</v>
      </c>
      <c r="K161" s="317"/>
      <c r="L161" s="313">
        <f t="shared" si="101"/>
        <v>0</v>
      </c>
      <c r="M161" s="125"/>
      <c r="N161" s="73"/>
      <c r="O161" s="22">
        <f t="shared" si="95"/>
        <v>0</v>
      </c>
      <c r="P161" s="98"/>
      <c r="Q161" s="21">
        <f t="shared" si="96"/>
        <v>0</v>
      </c>
      <c r="R161" s="125"/>
      <c r="S161" s="73"/>
      <c r="T161" s="22">
        <f t="shared" si="97"/>
        <v>0</v>
      </c>
      <c r="U161" s="98"/>
      <c r="V161" s="21">
        <f t="shared" si="98"/>
        <v>0</v>
      </c>
      <c r="W161" s="112"/>
      <c r="X161" s="73">
        <v>1</v>
      </c>
      <c r="Y161" s="22">
        <f t="shared" si="99"/>
        <v>0</v>
      </c>
      <c r="Z161" s="110"/>
      <c r="AA161" s="21">
        <f t="shared" si="100"/>
        <v>0</v>
      </c>
    </row>
    <row r="162" spans="1:27" ht="27.6" x14ac:dyDescent="0.3">
      <c r="A162" s="494"/>
      <c r="B162" s="149" t="s">
        <v>63</v>
      </c>
      <c r="C162" s="576"/>
      <c r="D162" s="298" t="s">
        <v>814</v>
      </c>
      <c r="E162" s="303" t="s">
        <v>708</v>
      </c>
      <c r="F162" s="298" t="s">
        <v>815</v>
      </c>
      <c r="G162" s="314">
        <v>183</v>
      </c>
      <c r="H162" s="315">
        <v>0</v>
      </c>
      <c r="I162" s="319">
        <v>0</v>
      </c>
      <c r="J162" s="311">
        <f t="shared" si="94"/>
        <v>0</v>
      </c>
      <c r="K162" s="317"/>
      <c r="L162" s="313">
        <f t="shared" si="101"/>
        <v>0</v>
      </c>
      <c r="M162" s="125"/>
      <c r="N162" s="73"/>
      <c r="O162" s="22">
        <f t="shared" si="95"/>
        <v>0</v>
      </c>
      <c r="P162" s="98"/>
      <c r="Q162" s="21">
        <f t="shared" si="96"/>
        <v>0</v>
      </c>
      <c r="R162" s="73"/>
      <c r="S162" s="73"/>
      <c r="T162" s="22">
        <f t="shared" si="97"/>
        <v>0</v>
      </c>
      <c r="U162" s="98"/>
      <c r="V162" s="21">
        <f t="shared" si="98"/>
        <v>0</v>
      </c>
      <c r="W162" s="112"/>
      <c r="X162" s="73"/>
      <c r="Y162" s="22">
        <f t="shared" si="99"/>
        <v>0</v>
      </c>
      <c r="Z162" s="110"/>
      <c r="AA162" s="21">
        <f t="shared" si="100"/>
        <v>0</v>
      </c>
    </row>
    <row r="163" spans="1:27" ht="41.4" x14ac:dyDescent="0.3">
      <c r="A163" s="494"/>
      <c r="B163" s="149" t="s">
        <v>63</v>
      </c>
      <c r="C163" s="576"/>
      <c r="D163" s="303" t="s">
        <v>674</v>
      </c>
      <c r="E163" s="303" t="s">
        <v>570</v>
      </c>
      <c r="F163" s="298" t="s">
        <v>699</v>
      </c>
      <c r="G163" s="314" t="s">
        <v>689</v>
      </c>
      <c r="H163" s="315">
        <v>3</v>
      </c>
      <c r="I163" s="319">
        <v>3</v>
      </c>
      <c r="J163" s="311">
        <f t="shared" si="94"/>
        <v>1</v>
      </c>
      <c r="K163" s="317"/>
      <c r="L163" s="313">
        <f t="shared" si="101"/>
        <v>1</v>
      </c>
      <c r="M163" s="125"/>
      <c r="N163" s="73"/>
      <c r="O163" s="22">
        <f t="shared" si="95"/>
        <v>0</v>
      </c>
      <c r="P163" s="98"/>
      <c r="Q163" s="21">
        <f t="shared" si="96"/>
        <v>0</v>
      </c>
      <c r="R163" s="73"/>
      <c r="S163" s="73"/>
      <c r="T163" s="22">
        <f t="shared" si="97"/>
        <v>0</v>
      </c>
      <c r="U163" s="98"/>
      <c r="V163" s="21">
        <f t="shared" si="98"/>
        <v>0</v>
      </c>
      <c r="W163" s="112"/>
      <c r="X163" s="73"/>
      <c r="Y163" s="22">
        <f t="shared" si="99"/>
        <v>0</v>
      </c>
      <c r="Z163" s="110"/>
      <c r="AA163" s="21">
        <f t="shared" si="100"/>
        <v>0</v>
      </c>
    </row>
    <row r="164" spans="1:27" ht="27.6" x14ac:dyDescent="0.3">
      <c r="A164" s="494"/>
      <c r="B164" s="149" t="s">
        <v>63</v>
      </c>
      <c r="C164" s="576"/>
      <c r="D164" s="298" t="s">
        <v>816</v>
      </c>
      <c r="E164" s="320" t="s">
        <v>810</v>
      </c>
      <c r="F164" s="298" t="s">
        <v>817</v>
      </c>
      <c r="G164" s="144">
        <v>36</v>
      </c>
      <c r="H164" s="315">
        <v>9</v>
      </c>
      <c r="I164" s="316">
        <v>9</v>
      </c>
      <c r="J164" s="311">
        <f t="shared" si="94"/>
        <v>1</v>
      </c>
      <c r="K164" s="317"/>
      <c r="L164" s="313">
        <f t="shared" si="101"/>
        <v>0.25</v>
      </c>
      <c r="M164" s="125"/>
      <c r="N164" s="73"/>
      <c r="O164" s="22">
        <f t="shared" si="95"/>
        <v>0</v>
      </c>
      <c r="P164" s="98"/>
      <c r="Q164" s="21">
        <f t="shared" si="96"/>
        <v>0</v>
      </c>
      <c r="R164" s="73"/>
      <c r="S164" s="73"/>
      <c r="T164" s="22">
        <f t="shared" si="97"/>
        <v>0</v>
      </c>
      <c r="U164" s="98"/>
      <c r="V164" s="21">
        <f t="shared" si="98"/>
        <v>0</v>
      </c>
      <c r="W164" s="112"/>
      <c r="X164" s="73"/>
      <c r="Y164" s="22">
        <f t="shared" si="99"/>
        <v>0</v>
      </c>
      <c r="Z164" s="110"/>
      <c r="AA164" s="21">
        <f t="shared" si="100"/>
        <v>0</v>
      </c>
    </row>
    <row r="165" spans="1:27" ht="41.4" x14ac:dyDescent="0.3">
      <c r="A165" s="494"/>
      <c r="B165" s="149" t="s">
        <v>63</v>
      </c>
      <c r="C165" s="576"/>
      <c r="D165" s="298" t="s">
        <v>818</v>
      </c>
      <c r="E165" s="303" t="s">
        <v>819</v>
      </c>
      <c r="F165" s="303" t="s">
        <v>820</v>
      </c>
      <c r="G165" s="314" t="s">
        <v>689</v>
      </c>
      <c r="H165" s="315">
        <v>0</v>
      </c>
      <c r="I165" s="316">
        <v>0</v>
      </c>
      <c r="J165" s="311">
        <f t="shared" si="94"/>
        <v>0</v>
      </c>
      <c r="K165" s="317"/>
      <c r="L165" s="313">
        <f t="shared" si="101"/>
        <v>0</v>
      </c>
      <c r="M165" s="125"/>
      <c r="N165" s="73"/>
      <c r="O165" s="22">
        <f t="shared" si="95"/>
        <v>0</v>
      </c>
      <c r="P165" s="98"/>
      <c r="Q165" s="21">
        <f t="shared" si="96"/>
        <v>0</v>
      </c>
      <c r="R165" s="67"/>
      <c r="S165" s="73"/>
      <c r="T165" s="22">
        <f t="shared" si="97"/>
        <v>0</v>
      </c>
      <c r="U165" s="98"/>
      <c r="V165" s="21">
        <f t="shared" si="98"/>
        <v>0</v>
      </c>
      <c r="W165" s="112"/>
      <c r="X165" s="73"/>
      <c r="Y165" s="22">
        <f t="shared" si="99"/>
        <v>0</v>
      </c>
      <c r="Z165" s="110"/>
      <c r="AA165" s="21">
        <f t="shared" si="100"/>
        <v>0</v>
      </c>
    </row>
    <row r="166" spans="1:27" ht="27.6" x14ac:dyDescent="0.3">
      <c r="A166" s="494"/>
      <c r="B166" s="149" t="s">
        <v>63</v>
      </c>
      <c r="C166" s="576"/>
      <c r="D166" s="298" t="s">
        <v>821</v>
      </c>
      <c r="E166" s="303" t="s">
        <v>708</v>
      </c>
      <c r="F166" s="298" t="s">
        <v>822</v>
      </c>
      <c r="G166" s="314">
        <v>2</v>
      </c>
      <c r="H166" s="315">
        <v>1</v>
      </c>
      <c r="I166" s="316">
        <v>1</v>
      </c>
      <c r="J166" s="311">
        <f t="shared" si="94"/>
        <v>1</v>
      </c>
      <c r="K166" s="317"/>
      <c r="L166" s="313">
        <f t="shared" si="101"/>
        <v>0.5</v>
      </c>
      <c r="M166" s="125"/>
      <c r="N166" s="73"/>
      <c r="O166" s="22">
        <f t="shared" si="95"/>
        <v>0</v>
      </c>
      <c r="P166" s="98"/>
      <c r="Q166" s="21">
        <f t="shared" si="96"/>
        <v>0</v>
      </c>
      <c r="R166" s="73"/>
      <c r="S166" s="73"/>
      <c r="T166" s="22">
        <f t="shared" si="97"/>
        <v>0</v>
      </c>
      <c r="U166" s="98"/>
      <c r="V166" s="21">
        <f t="shared" si="98"/>
        <v>0</v>
      </c>
      <c r="W166" s="112"/>
      <c r="X166" s="73"/>
      <c r="Y166" s="22">
        <f t="shared" si="99"/>
        <v>0</v>
      </c>
      <c r="Z166" s="110"/>
      <c r="AA166" s="21">
        <f t="shared" si="100"/>
        <v>0</v>
      </c>
    </row>
    <row r="167" spans="1:27" ht="96.6" x14ac:dyDescent="0.3">
      <c r="A167" s="494"/>
      <c r="B167" s="149" t="s">
        <v>63</v>
      </c>
      <c r="C167" s="576"/>
      <c r="D167" s="298" t="s">
        <v>823</v>
      </c>
      <c r="E167" s="303" t="s">
        <v>700</v>
      </c>
      <c r="F167" s="303" t="s">
        <v>701</v>
      </c>
      <c r="G167" s="314" t="s">
        <v>689</v>
      </c>
      <c r="H167" s="316">
        <v>16</v>
      </c>
      <c r="I167" s="316">
        <v>16</v>
      </c>
      <c r="J167" s="311">
        <f t="shared" si="94"/>
        <v>1</v>
      </c>
      <c r="K167" s="317"/>
      <c r="L167" s="313">
        <f t="shared" si="101"/>
        <v>1</v>
      </c>
      <c r="M167" s="157"/>
      <c r="N167" s="73"/>
      <c r="O167" s="22">
        <f t="shared" si="95"/>
        <v>0</v>
      </c>
      <c r="P167" s="98"/>
      <c r="Q167" s="21">
        <f t="shared" si="96"/>
        <v>0</v>
      </c>
      <c r="R167" s="73"/>
      <c r="S167" s="73"/>
      <c r="T167" s="22">
        <f t="shared" si="97"/>
        <v>0</v>
      </c>
      <c r="U167" s="98"/>
      <c r="V167" s="21">
        <f t="shared" si="98"/>
        <v>0</v>
      </c>
      <c r="W167" s="112"/>
      <c r="X167" s="73"/>
      <c r="Y167" s="22">
        <f t="shared" si="99"/>
        <v>0</v>
      </c>
      <c r="Z167" s="110"/>
      <c r="AA167" s="21">
        <f t="shared" si="100"/>
        <v>0</v>
      </c>
    </row>
    <row r="168" spans="1:27" ht="41.4" x14ac:dyDescent="0.3">
      <c r="A168" s="494"/>
      <c r="B168" s="149" t="s">
        <v>63</v>
      </c>
      <c r="C168" s="576"/>
      <c r="D168" s="298" t="s">
        <v>824</v>
      </c>
      <c r="E168" s="303" t="s">
        <v>825</v>
      </c>
      <c r="F168" s="298" t="s">
        <v>699</v>
      </c>
      <c r="G168" s="314" t="s">
        <v>689</v>
      </c>
      <c r="H168" s="315">
        <v>6</v>
      </c>
      <c r="I168" s="316">
        <v>6</v>
      </c>
      <c r="J168" s="311">
        <f t="shared" si="94"/>
        <v>1</v>
      </c>
      <c r="K168" s="317"/>
      <c r="L168" s="313">
        <f t="shared" si="101"/>
        <v>1</v>
      </c>
      <c r="M168" s="157"/>
      <c r="N168" s="73"/>
      <c r="O168" s="22">
        <f t="shared" si="95"/>
        <v>0</v>
      </c>
      <c r="P168" s="98"/>
      <c r="Q168" s="21">
        <f t="shared" si="96"/>
        <v>0</v>
      </c>
      <c r="R168" s="157"/>
      <c r="S168" s="73"/>
      <c r="T168" s="22">
        <f t="shared" si="97"/>
        <v>0</v>
      </c>
      <c r="U168" s="98"/>
      <c r="V168" s="21">
        <f t="shared" si="98"/>
        <v>0</v>
      </c>
      <c r="W168" s="112"/>
      <c r="X168" s="73"/>
      <c r="Y168" s="22">
        <f t="shared" si="99"/>
        <v>0</v>
      </c>
      <c r="Z168" s="110"/>
      <c r="AA168" s="21">
        <f t="shared" si="100"/>
        <v>0</v>
      </c>
    </row>
    <row r="169" spans="1:27" ht="27.6" x14ac:dyDescent="0.3">
      <c r="A169" s="494"/>
      <c r="B169" s="149" t="s">
        <v>63</v>
      </c>
      <c r="C169" s="514"/>
      <c r="D169" s="298" t="s">
        <v>826</v>
      </c>
      <c r="E169" s="303" t="s">
        <v>827</v>
      </c>
      <c r="F169" s="298" t="s">
        <v>699</v>
      </c>
      <c r="G169" s="314" t="s">
        <v>689</v>
      </c>
      <c r="H169" s="315">
        <v>14</v>
      </c>
      <c r="I169" s="316">
        <v>14</v>
      </c>
      <c r="J169" s="311">
        <f t="shared" si="94"/>
        <v>1</v>
      </c>
      <c r="K169" s="317" t="s">
        <v>828</v>
      </c>
      <c r="L169" s="313">
        <f t="shared" si="101"/>
        <v>1</v>
      </c>
      <c r="M169" s="157"/>
      <c r="N169" s="73"/>
      <c r="O169" s="22">
        <f t="shared" si="95"/>
        <v>0</v>
      </c>
      <c r="P169" s="98"/>
      <c r="Q169" s="21">
        <f t="shared" si="96"/>
        <v>0</v>
      </c>
      <c r="R169" s="157"/>
      <c r="S169" s="73"/>
      <c r="T169" s="22">
        <f t="shared" si="97"/>
        <v>0</v>
      </c>
      <c r="U169" s="98"/>
      <c r="V169" s="21">
        <f t="shared" si="98"/>
        <v>0</v>
      </c>
      <c r="W169" s="112"/>
      <c r="X169" s="73"/>
      <c r="Y169" s="22">
        <f t="shared" si="99"/>
        <v>0</v>
      </c>
      <c r="Z169" s="110"/>
      <c r="AA169" s="21">
        <f t="shared" si="100"/>
        <v>0</v>
      </c>
    </row>
    <row r="170" spans="1:27" ht="124.2" x14ac:dyDescent="0.3">
      <c r="A170" s="494"/>
      <c r="B170" s="149" t="s">
        <v>63</v>
      </c>
      <c r="C170" s="298" t="s">
        <v>702</v>
      </c>
      <c r="D170" s="303" t="s">
        <v>829</v>
      </c>
      <c r="E170" s="303" t="s">
        <v>703</v>
      </c>
      <c r="F170" s="298" t="s">
        <v>699</v>
      </c>
      <c r="G170" s="314" t="s">
        <v>689</v>
      </c>
      <c r="H170" s="315">
        <v>10</v>
      </c>
      <c r="I170" s="316">
        <v>10</v>
      </c>
      <c r="J170" s="311">
        <f t="shared" si="94"/>
        <v>1</v>
      </c>
      <c r="K170" s="317"/>
      <c r="L170" s="313">
        <f t="shared" si="101"/>
        <v>1</v>
      </c>
      <c r="M170" s="112"/>
      <c r="N170" s="112"/>
      <c r="O170" s="22">
        <f t="shared" si="95"/>
        <v>0</v>
      </c>
      <c r="P170" s="112"/>
      <c r="Q170" s="21">
        <f t="shared" si="96"/>
        <v>0</v>
      </c>
      <c r="R170" s="112"/>
      <c r="S170" s="112"/>
      <c r="T170" s="22">
        <f t="shared" si="97"/>
        <v>0</v>
      </c>
      <c r="U170" s="112"/>
      <c r="V170" s="21">
        <f t="shared" si="98"/>
        <v>0</v>
      </c>
      <c r="W170" s="112"/>
      <c r="X170" s="112"/>
      <c r="Y170" s="22">
        <f t="shared" si="99"/>
        <v>0</v>
      </c>
      <c r="Z170" s="112"/>
      <c r="AA170" s="21">
        <f t="shared" si="100"/>
        <v>0</v>
      </c>
    </row>
    <row r="171" spans="1:27" ht="110.4" x14ac:dyDescent="0.3">
      <c r="A171" s="494"/>
      <c r="B171" s="149" t="s">
        <v>554</v>
      </c>
      <c r="C171" s="550" t="s">
        <v>704</v>
      </c>
      <c r="D171" s="303" t="s">
        <v>830</v>
      </c>
      <c r="E171" s="303" t="s">
        <v>705</v>
      </c>
      <c r="F171" s="298" t="s">
        <v>706</v>
      </c>
      <c r="G171" s="314">
        <v>4</v>
      </c>
      <c r="H171" s="315">
        <v>1</v>
      </c>
      <c r="I171" s="316">
        <v>1</v>
      </c>
      <c r="J171" s="311">
        <f t="shared" si="94"/>
        <v>1</v>
      </c>
      <c r="K171" s="317"/>
      <c r="L171" s="313">
        <f t="shared" si="101"/>
        <v>0.25</v>
      </c>
      <c r="M171" s="155"/>
      <c r="N171" s="109"/>
      <c r="O171" s="161">
        <v>0</v>
      </c>
      <c r="P171" s="155"/>
      <c r="Q171" s="146">
        <v>0</v>
      </c>
      <c r="R171" s="107"/>
      <c r="S171" s="155"/>
      <c r="T171" s="167">
        <v>0</v>
      </c>
      <c r="U171" s="155"/>
      <c r="V171" s="146">
        <v>0</v>
      </c>
      <c r="W171" s="107"/>
      <c r="X171" s="155"/>
      <c r="Y171" s="167">
        <v>0</v>
      </c>
      <c r="Z171" s="155"/>
      <c r="AA171" s="146">
        <v>0</v>
      </c>
    </row>
    <row r="172" spans="1:27" ht="96.6" x14ac:dyDescent="0.3">
      <c r="A172" s="494"/>
      <c r="B172" s="149" t="s">
        <v>555</v>
      </c>
      <c r="C172" s="575"/>
      <c r="D172" s="303" t="s">
        <v>831</v>
      </c>
      <c r="E172" s="303" t="s">
        <v>707</v>
      </c>
      <c r="F172" s="298" t="s">
        <v>699</v>
      </c>
      <c r="G172" s="144">
        <v>4</v>
      </c>
      <c r="H172" s="315">
        <v>1</v>
      </c>
      <c r="I172" s="316">
        <v>1</v>
      </c>
      <c r="J172" s="311">
        <f t="shared" si="94"/>
        <v>1</v>
      </c>
      <c r="K172" s="317"/>
      <c r="L172" s="313">
        <f t="shared" si="101"/>
        <v>0.25</v>
      </c>
      <c r="M172" s="98"/>
      <c r="N172" s="98"/>
      <c r="O172" s="160">
        <v>0</v>
      </c>
      <c r="P172" s="155"/>
      <c r="Q172" s="146">
        <v>0</v>
      </c>
      <c r="R172" s="3"/>
      <c r="S172" s="98"/>
      <c r="T172" s="167">
        <v>0</v>
      </c>
      <c r="U172" s="155"/>
      <c r="V172" s="146">
        <v>0</v>
      </c>
      <c r="W172" s="7"/>
      <c r="X172" s="98"/>
      <c r="Y172" s="167">
        <v>0</v>
      </c>
      <c r="Z172" s="9"/>
      <c r="AA172" s="146">
        <v>0</v>
      </c>
    </row>
    <row r="173" spans="1:27" ht="41.4" x14ac:dyDescent="0.3">
      <c r="A173" s="494"/>
      <c r="B173" s="149" t="s">
        <v>610</v>
      </c>
      <c r="C173" s="551"/>
      <c r="D173" s="304" t="s">
        <v>832</v>
      </c>
      <c r="E173" s="304" t="s">
        <v>708</v>
      </c>
      <c r="F173" s="298" t="s">
        <v>699</v>
      </c>
      <c r="G173" s="314">
        <v>4</v>
      </c>
      <c r="H173" s="321">
        <v>1</v>
      </c>
      <c r="I173" s="322">
        <v>1</v>
      </c>
      <c r="J173" s="311">
        <f t="shared" si="94"/>
        <v>1</v>
      </c>
      <c r="K173" s="317"/>
      <c r="L173" s="313">
        <f t="shared" si="101"/>
        <v>0.25</v>
      </c>
      <c r="M173" s="98"/>
      <c r="N173" s="98"/>
      <c r="O173" s="160">
        <v>0</v>
      </c>
      <c r="P173" s="155"/>
      <c r="Q173" s="146">
        <v>1</v>
      </c>
      <c r="R173" s="98"/>
      <c r="S173" s="98"/>
      <c r="T173" s="167">
        <v>1</v>
      </c>
      <c r="U173" s="155"/>
      <c r="V173" s="146">
        <v>1</v>
      </c>
      <c r="W173" s="7"/>
      <c r="X173" s="98"/>
      <c r="Y173" s="167">
        <v>0</v>
      </c>
      <c r="Z173" s="9"/>
      <c r="AA173" s="146">
        <v>1</v>
      </c>
    </row>
    <row r="174" spans="1:27" ht="69" x14ac:dyDescent="0.3">
      <c r="A174" s="494"/>
      <c r="B174" s="149" t="s">
        <v>610</v>
      </c>
      <c r="C174" s="301"/>
      <c r="D174" s="303" t="s">
        <v>535</v>
      </c>
      <c r="E174" s="303" t="s">
        <v>536</v>
      </c>
      <c r="F174" s="303" t="s">
        <v>557</v>
      </c>
      <c r="G174" s="323">
        <v>16</v>
      </c>
      <c r="H174" s="324">
        <v>4</v>
      </c>
      <c r="I174" s="317">
        <v>4</v>
      </c>
      <c r="J174" s="311">
        <f t="shared" si="94"/>
        <v>1</v>
      </c>
      <c r="K174" s="312"/>
      <c r="L174" s="313">
        <f t="shared" si="101"/>
        <v>0.25</v>
      </c>
      <c r="M174" s="98"/>
      <c r="N174" s="98"/>
      <c r="O174" s="160">
        <v>0</v>
      </c>
      <c r="P174" s="155"/>
      <c r="Q174" s="146">
        <v>0.33333333333333331</v>
      </c>
      <c r="R174" s="98"/>
      <c r="S174" s="98"/>
      <c r="T174" s="167">
        <v>1</v>
      </c>
      <c r="U174" s="155"/>
      <c r="V174" s="146">
        <v>0.33333333333333331</v>
      </c>
      <c r="W174" s="7"/>
      <c r="X174" s="98"/>
      <c r="Y174" s="167">
        <v>0</v>
      </c>
      <c r="Z174" s="9"/>
      <c r="AA174" s="146">
        <v>0.33333333333333331</v>
      </c>
    </row>
    <row r="175" spans="1:27" ht="55.2" x14ac:dyDescent="0.3">
      <c r="A175" s="494"/>
      <c r="B175" s="149" t="s">
        <v>610</v>
      </c>
      <c r="C175" s="503" t="s">
        <v>537</v>
      </c>
      <c r="D175" s="201" t="s">
        <v>538</v>
      </c>
      <c r="E175" s="305" t="s">
        <v>539</v>
      </c>
      <c r="F175" s="297" t="s">
        <v>709</v>
      </c>
      <c r="G175" s="323">
        <v>12</v>
      </c>
      <c r="H175" s="324">
        <v>4</v>
      </c>
      <c r="I175" s="317">
        <v>4</v>
      </c>
      <c r="J175" s="311">
        <f t="shared" si="94"/>
        <v>1</v>
      </c>
      <c r="K175" s="312"/>
      <c r="L175" s="313">
        <f t="shared" si="101"/>
        <v>0.33333333333333331</v>
      </c>
      <c r="M175" s="98"/>
      <c r="N175" s="98"/>
      <c r="O175" s="160">
        <v>1</v>
      </c>
      <c r="P175" s="155"/>
      <c r="Q175" s="146">
        <v>0</v>
      </c>
      <c r="R175" s="98"/>
      <c r="S175" s="98"/>
      <c r="T175" s="167">
        <v>1</v>
      </c>
      <c r="U175" s="124"/>
      <c r="V175" s="146">
        <v>0</v>
      </c>
      <c r="W175" s="7"/>
      <c r="X175" s="98"/>
      <c r="Y175" s="167">
        <v>0</v>
      </c>
      <c r="Z175" s="9"/>
      <c r="AA175" s="146">
        <v>0</v>
      </c>
    </row>
    <row r="176" spans="1:27" ht="41.4" x14ac:dyDescent="0.3">
      <c r="A176" s="494"/>
      <c r="B176" s="149" t="s">
        <v>610</v>
      </c>
      <c r="C176" s="504"/>
      <c r="D176" s="201" t="s">
        <v>540</v>
      </c>
      <c r="E176" s="305" t="s">
        <v>541</v>
      </c>
      <c r="F176" s="297" t="s">
        <v>557</v>
      </c>
      <c r="G176" s="323">
        <v>2</v>
      </c>
      <c r="H176" s="324">
        <v>3</v>
      </c>
      <c r="I176" s="317">
        <v>3</v>
      </c>
      <c r="J176" s="311">
        <f t="shared" si="94"/>
        <v>1</v>
      </c>
      <c r="K176" s="312" t="s">
        <v>833</v>
      </c>
      <c r="L176" s="313">
        <f t="shared" si="101"/>
        <v>1.5</v>
      </c>
      <c r="M176" s="98"/>
      <c r="N176" s="98"/>
      <c r="O176" s="160">
        <v>1</v>
      </c>
      <c r="P176" s="98"/>
      <c r="Q176" s="146">
        <v>0.33333333333333331</v>
      </c>
      <c r="R176" s="98"/>
      <c r="S176" s="98"/>
      <c r="T176" s="167">
        <v>1</v>
      </c>
      <c r="U176" s="124"/>
      <c r="V176" s="146">
        <v>0.33333333333333331</v>
      </c>
      <c r="W176" s="7"/>
      <c r="X176" s="98"/>
      <c r="Y176" s="167">
        <v>0</v>
      </c>
      <c r="Z176" s="9"/>
      <c r="AA176" s="146">
        <v>0.33333333333333331</v>
      </c>
    </row>
    <row r="177" spans="1:27" ht="69.599999999999994" x14ac:dyDescent="0.3">
      <c r="A177" s="494"/>
      <c r="B177" s="149" t="s">
        <v>610</v>
      </c>
      <c r="C177" s="119" t="s">
        <v>542</v>
      </c>
      <c r="D177" s="201" t="s">
        <v>543</v>
      </c>
      <c r="E177" s="305" t="s">
        <v>544</v>
      </c>
      <c r="F177" s="297" t="s">
        <v>710</v>
      </c>
      <c r="G177" s="323">
        <v>12</v>
      </c>
      <c r="H177" s="324">
        <v>0</v>
      </c>
      <c r="I177" s="317">
        <v>0</v>
      </c>
      <c r="J177" s="311">
        <f t="shared" si="94"/>
        <v>0</v>
      </c>
      <c r="K177" s="312" t="s">
        <v>834</v>
      </c>
      <c r="L177" s="313">
        <f t="shared" si="101"/>
        <v>0</v>
      </c>
      <c r="M177" s="98"/>
      <c r="N177" s="98"/>
      <c r="O177" s="160">
        <v>0</v>
      </c>
      <c r="P177" s="98"/>
      <c r="Q177" s="146">
        <v>0.33333333333333331</v>
      </c>
      <c r="R177" s="3"/>
      <c r="S177" s="98"/>
      <c r="T177" s="167">
        <v>0</v>
      </c>
      <c r="U177" s="9"/>
      <c r="V177" s="146">
        <v>0.33333333333333331</v>
      </c>
      <c r="W177" s="3"/>
      <c r="X177" s="98"/>
      <c r="Y177" s="167">
        <v>0</v>
      </c>
      <c r="Z177" s="9"/>
      <c r="AA177" s="146">
        <v>0.33333333333333331</v>
      </c>
    </row>
    <row r="178" spans="1:27" ht="55.2" x14ac:dyDescent="0.3">
      <c r="A178" s="494"/>
      <c r="B178" s="149" t="s">
        <v>610</v>
      </c>
      <c r="C178" s="305" t="s">
        <v>545</v>
      </c>
      <c r="D178" s="201" t="s">
        <v>546</v>
      </c>
      <c r="E178" s="305" t="s">
        <v>547</v>
      </c>
      <c r="F178" s="297" t="s">
        <v>711</v>
      </c>
      <c r="G178" s="323">
        <v>12</v>
      </c>
      <c r="H178" s="324">
        <v>3</v>
      </c>
      <c r="I178" s="317">
        <v>3</v>
      </c>
      <c r="J178" s="311">
        <f t="shared" si="94"/>
        <v>1</v>
      </c>
      <c r="K178" s="317" t="s">
        <v>835</v>
      </c>
      <c r="L178" s="313">
        <f t="shared" si="101"/>
        <v>0.25</v>
      </c>
      <c r="M178" s="98"/>
      <c r="N178" s="98"/>
      <c r="O178" s="160">
        <v>0</v>
      </c>
      <c r="P178" s="94"/>
      <c r="Q178" s="146">
        <v>0.25</v>
      </c>
      <c r="R178" s="3"/>
      <c r="S178" s="98"/>
      <c r="T178" s="167">
        <v>0</v>
      </c>
      <c r="U178" s="94"/>
      <c r="V178" s="146">
        <v>0.25</v>
      </c>
      <c r="W178" s="3"/>
      <c r="X178" s="98"/>
      <c r="Y178" s="167">
        <v>0</v>
      </c>
      <c r="Z178" s="9"/>
      <c r="AA178" s="146">
        <v>0.25</v>
      </c>
    </row>
    <row r="179" spans="1:27" ht="69" x14ac:dyDescent="0.3">
      <c r="A179" s="494"/>
      <c r="B179" s="149" t="s">
        <v>610</v>
      </c>
      <c r="C179" s="305" t="s">
        <v>548</v>
      </c>
      <c r="D179" s="201" t="s">
        <v>549</v>
      </c>
      <c r="E179" s="305" t="s">
        <v>550</v>
      </c>
      <c r="F179" s="297" t="s">
        <v>712</v>
      </c>
      <c r="G179" s="323">
        <v>12</v>
      </c>
      <c r="H179" s="324">
        <v>3</v>
      </c>
      <c r="I179" s="317">
        <v>3</v>
      </c>
      <c r="J179" s="311">
        <f t="shared" si="94"/>
        <v>1</v>
      </c>
      <c r="K179" s="317" t="s">
        <v>835</v>
      </c>
      <c r="L179" s="313">
        <f t="shared" si="101"/>
        <v>0.25</v>
      </c>
      <c r="M179" s="98"/>
      <c r="N179" s="98"/>
      <c r="O179" s="160">
        <v>1</v>
      </c>
      <c r="P179" s="98"/>
      <c r="Q179" s="146">
        <v>0.25</v>
      </c>
      <c r="R179" s="3"/>
      <c r="S179" s="98"/>
      <c r="T179" s="167">
        <v>0</v>
      </c>
      <c r="U179" s="98"/>
      <c r="V179" s="146">
        <v>0.25</v>
      </c>
      <c r="W179" s="3"/>
      <c r="X179" s="98"/>
      <c r="Y179" s="167">
        <v>0</v>
      </c>
      <c r="Z179" s="9"/>
      <c r="AA179" s="146">
        <v>0.25</v>
      </c>
    </row>
    <row r="180" spans="1:27" ht="82.8" x14ac:dyDescent="0.3">
      <c r="A180" s="494"/>
      <c r="B180" s="149" t="s">
        <v>610</v>
      </c>
      <c r="C180" s="129" t="s">
        <v>551</v>
      </c>
      <c r="D180" s="201" t="s">
        <v>552</v>
      </c>
      <c r="E180" s="305" t="s">
        <v>553</v>
      </c>
      <c r="F180" s="297" t="s">
        <v>713</v>
      </c>
      <c r="G180" s="323">
        <v>12</v>
      </c>
      <c r="H180" s="324">
        <v>3</v>
      </c>
      <c r="I180" s="317">
        <v>3</v>
      </c>
      <c r="J180" s="311">
        <f t="shared" si="94"/>
        <v>1</v>
      </c>
      <c r="K180" s="317" t="s">
        <v>836</v>
      </c>
      <c r="L180" s="313">
        <f t="shared" si="101"/>
        <v>0.25</v>
      </c>
      <c r="M180" s="7"/>
      <c r="N180" s="7"/>
      <c r="O180" s="22">
        <v>0</v>
      </c>
      <c r="P180" s="98"/>
      <c r="Q180" s="146">
        <v>1</v>
      </c>
      <c r="R180" s="7"/>
      <c r="S180" s="7"/>
      <c r="T180" s="167">
        <v>0</v>
      </c>
      <c r="U180" s="3"/>
      <c r="V180" s="146">
        <v>0</v>
      </c>
      <c r="W180" s="7"/>
      <c r="X180" s="7"/>
      <c r="Y180" s="167">
        <v>0</v>
      </c>
      <c r="Z180" s="3"/>
      <c r="AA180" s="146">
        <v>0</v>
      </c>
    </row>
    <row r="181" spans="1:27" ht="55.2" x14ac:dyDescent="0.3">
      <c r="A181" s="494"/>
      <c r="B181" s="432" t="s">
        <v>837</v>
      </c>
      <c r="C181" s="433" t="s">
        <v>838</v>
      </c>
      <c r="D181" s="434" t="s">
        <v>839</v>
      </c>
      <c r="E181" s="433" t="s">
        <v>574</v>
      </c>
      <c r="F181" s="435" t="s">
        <v>657</v>
      </c>
      <c r="G181" s="436">
        <v>7</v>
      </c>
      <c r="H181" s="326">
        <v>0</v>
      </c>
      <c r="I181" s="326">
        <v>0</v>
      </c>
      <c r="J181" s="328">
        <v>1</v>
      </c>
      <c r="K181" s="354" t="s">
        <v>840</v>
      </c>
      <c r="L181" s="328">
        <v>0</v>
      </c>
      <c r="M181" s="326"/>
      <c r="N181" s="326"/>
      <c r="O181" s="328">
        <v>0</v>
      </c>
      <c r="P181" s="354"/>
      <c r="Q181" s="370">
        <v>1</v>
      </c>
      <c r="R181" s="326"/>
      <c r="S181" s="326"/>
      <c r="T181" s="395">
        <v>0</v>
      </c>
      <c r="U181" s="325"/>
      <c r="V181" s="370">
        <v>0</v>
      </c>
      <c r="W181" s="326"/>
      <c r="X181" s="326"/>
      <c r="Y181" s="395">
        <v>0</v>
      </c>
      <c r="Z181" s="325"/>
      <c r="AA181" s="370">
        <v>0</v>
      </c>
    </row>
    <row r="182" spans="1:27" ht="82.8" x14ac:dyDescent="0.3">
      <c r="A182" s="494"/>
      <c r="B182" s="432" t="s">
        <v>837</v>
      </c>
      <c r="C182" s="433" t="s">
        <v>573</v>
      </c>
      <c r="D182" s="434" t="s">
        <v>841</v>
      </c>
      <c r="E182" s="433" t="s">
        <v>715</v>
      </c>
      <c r="F182" s="435" t="s">
        <v>252</v>
      </c>
      <c r="G182" s="436">
        <v>2500</v>
      </c>
      <c r="H182" s="351">
        <v>327</v>
      </c>
      <c r="I182" s="351">
        <v>332</v>
      </c>
      <c r="J182" s="328">
        <v>0.95699999999999996</v>
      </c>
      <c r="K182" s="362" t="s">
        <v>842</v>
      </c>
      <c r="L182" s="327">
        <v>6.1714285714285715E-2</v>
      </c>
      <c r="M182" s="351"/>
      <c r="N182" s="337"/>
      <c r="O182" s="328">
        <v>1</v>
      </c>
      <c r="P182" s="362"/>
      <c r="Q182" s="370">
        <v>6.1714285714285715E-2</v>
      </c>
      <c r="R182" s="361"/>
      <c r="S182" s="329"/>
      <c r="T182" s="395">
        <v>0</v>
      </c>
      <c r="U182" s="361"/>
      <c r="V182" s="370">
        <v>6.1714285714285715E-2</v>
      </c>
      <c r="W182" s="361"/>
      <c r="X182" s="361"/>
      <c r="Y182" s="395">
        <v>0</v>
      </c>
      <c r="Z182" s="360"/>
      <c r="AA182" s="370">
        <v>6.1714285714285715E-2</v>
      </c>
    </row>
    <row r="183" spans="1:27" ht="90.6" thickBot="1" x14ac:dyDescent="0.35">
      <c r="A183" s="494"/>
      <c r="B183" s="432" t="s">
        <v>837</v>
      </c>
      <c r="C183" s="433" t="s">
        <v>573</v>
      </c>
      <c r="D183" s="434" t="s">
        <v>843</v>
      </c>
      <c r="E183" s="433" t="s">
        <v>844</v>
      </c>
      <c r="F183" s="435" t="s">
        <v>252</v>
      </c>
      <c r="G183" s="437">
        <v>10</v>
      </c>
      <c r="H183" s="366">
        <v>0</v>
      </c>
      <c r="I183" s="351">
        <v>0</v>
      </c>
      <c r="J183" s="328">
        <v>1.1599999999999999</v>
      </c>
      <c r="K183" s="351" t="s">
        <v>845</v>
      </c>
      <c r="L183" s="354">
        <v>100</v>
      </c>
      <c r="M183" s="326"/>
      <c r="N183" s="337"/>
      <c r="O183" s="328">
        <v>1</v>
      </c>
      <c r="P183" s="351"/>
      <c r="Q183" s="370">
        <v>0.13286046511627908</v>
      </c>
      <c r="R183" s="325"/>
      <c r="S183" s="363"/>
      <c r="T183" s="395">
        <v>0</v>
      </c>
      <c r="U183" s="361"/>
      <c r="V183" s="370">
        <v>0.13286046511627908</v>
      </c>
      <c r="W183" s="361"/>
      <c r="X183" s="329"/>
      <c r="Y183" s="395">
        <v>0</v>
      </c>
      <c r="Z183" s="361"/>
      <c r="AA183" s="370">
        <v>0.13286046511627908</v>
      </c>
    </row>
    <row r="184" spans="1:27" ht="69" x14ac:dyDescent="0.3">
      <c r="A184" s="494"/>
      <c r="B184" s="432" t="s">
        <v>837</v>
      </c>
      <c r="C184" s="433" t="s">
        <v>573</v>
      </c>
      <c r="D184" s="434" t="s">
        <v>846</v>
      </c>
      <c r="E184" s="433" t="s">
        <v>656</v>
      </c>
      <c r="F184" s="435" t="s">
        <v>657</v>
      </c>
      <c r="G184" s="438">
        <v>1</v>
      </c>
      <c r="H184" s="351">
        <v>0</v>
      </c>
      <c r="I184" s="351">
        <v>0</v>
      </c>
      <c r="J184" s="351">
        <v>1</v>
      </c>
      <c r="K184" s="351" t="s">
        <v>847</v>
      </c>
      <c r="L184" s="327">
        <v>1</v>
      </c>
      <c r="M184" s="351"/>
      <c r="N184" s="337"/>
      <c r="O184" s="328" t="s">
        <v>716</v>
      </c>
      <c r="P184" s="351"/>
      <c r="Q184" s="370">
        <v>1</v>
      </c>
      <c r="R184" s="361"/>
      <c r="S184" s="329"/>
      <c r="T184" s="395">
        <v>0</v>
      </c>
      <c r="U184" s="361"/>
      <c r="V184" s="370">
        <v>1</v>
      </c>
      <c r="W184" s="361"/>
      <c r="X184" s="329"/>
      <c r="Y184" s="395">
        <v>0</v>
      </c>
      <c r="Z184" s="360"/>
      <c r="AA184" s="370">
        <v>1</v>
      </c>
    </row>
    <row r="185" spans="1:27" ht="55.2" x14ac:dyDescent="0.3">
      <c r="A185" s="495"/>
      <c r="B185" s="432" t="s">
        <v>837</v>
      </c>
      <c r="C185" s="433" t="s">
        <v>573</v>
      </c>
      <c r="D185" s="439" t="s">
        <v>848</v>
      </c>
      <c r="E185" s="433" t="s">
        <v>717</v>
      </c>
      <c r="F185" s="435" t="s">
        <v>252</v>
      </c>
      <c r="G185" s="436" t="s">
        <v>687</v>
      </c>
      <c r="H185" s="346">
        <v>5201</v>
      </c>
      <c r="I185" s="326">
        <v>10808</v>
      </c>
      <c r="J185" s="328">
        <v>7.7089481530786554E-4</v>
      </c>
      <c r="K185" s="351" t="s">
        <v>849</v>
      </c>
      <c r="L185" s="327">
        <v>2.4041516627833085E-3</v>
      </c>
      <c r="M185" s="351"/>
      <c r="N185" s="337"/>
      <c r="O185" s="328">
        <v>0</v>
      </c>
      <c r="P185" s="351"/>
      <c r="Q185" s="370">
        <v>2.4041516627833085E-3</v>
      </c>
      <c r="R185" s="361"/>
      <c r="S185" s="361"/>
      <c r="T185" s="395">
        <v>0</v>
      </c>
      <c r="U185" s="361"/>
      <c r="V185" s="370">
        <v>2.4041516627833085E-3</v>
      </c>
      <c r="W185" s="361"/>
      <c r="X185" s="329"/>
      <c r="Y185" s="395">
        <v>0</v>
      </c>
      <c r="Z185" s="360"/>
      <c r="AA185" s="370">
        <v>2.4041516627833085E-3</v>
      </c>
    </row>
    <row r="186" spans="1:27" ht="104.4" x14ac:dyDescent="0.3">
      <c r="A186" s="577" t="s">
        <v>679</v>
      </c>
      <c r="B186" s="277" t="s">
        <v>556</v>
      </c>
      <c r="C186" s="278" t="s">
        <v>542</v>
      </c>
      <c r="D186" s="279" t="s">
        <v>683</v>
      </c>
      <c r="E186" s="280" t="s">
        <v>684</v>
      </c>
      <c r="F186" s="281" t="s">
        <v>685</v>
      </c>
      <c r="G186" s="282">
        <v>11</v>
      </c>
      <c r="H186" s="283">
        <v>3</v>
      </c>
      <c r="I186" s="283">
        <v>3</v>
      </c>
      <c r="J186" s="284">
        <f>IFERROR((H186/I186),0)</f>
        <v>1</v>
      </c>
      <c r="K186" s="281" t="s">
        <v>771</v>
      </c>
      <c r="L186" s="285">
        <v>1</v>
      </c>
      <c r="M186" s="286"/>
      <c r="N186" s="286"/>
      <c r="O186" s="100">
        <f>IFERROR((M186/N186),0)</f>
        <v>0</v>
      </c>
      <c r="P186" s="287"/>
      <c r="Q186" s="288">
        <f t="shared" ref="Q186:Q193" si="102">IFERROR(IF(G186="Según demanda",(M186+H186)/(I186+N186),(M186+H186)/G186),0)</f>
        <v>0.27272727272727271</v>
      </c>
      <c r="R186" s="289"/>
      <c r="S186" s="289"/>
      <c r="T186" s="100">
        <f t="shared" ref="T186:T195" si="103">IFERROR((R186/S186),0)</f>
        <v>0</v>
      </c>
      <c r="U186" s="287"/>
      <c r="V186" s="288">
        <f t="shared" ref="V186:V209" si="104">IFERROR(IF(G186="Según demanda",(R186+M186+H186)/(I186+N186+S186),(R186+M186+H186)/G186),0)</f>
        <v>0.27272727272727271</v>
      </c>
      <c r="W186" s="7"/>
      <c r="X186" s="7"/>
      <c r="Y186" s="160">
        <f>IFERROR((W186/X186),0)</f>
        <v>0</v>
      </c>
      <c r="Z186" s="3"/>
      <c r="AA186" s="146">
        <f t="shared" ref="AA186:AA209" si="105">IFERROR(IF(G186="Según demanda",(W186+R186+M186+H186)/(I186+N186+S186+X186),(W186+R186+M186+H186)/G186),0)</f>
        <v>0.27272727272727271</v>
      </c>
    </row>
    <row r="187" spans="1:27" ht="156.6" x14ac:dyDescent="0.3">
      <c r="A187" s="577"/>
      <c r="B187" s="578" t="s">
        <v>575</v>
      </c>
      <c r="C187" s="228" t="s">
        <v>576</v>
      </c>
      <c r="D187" s="229" t="s">
        <v>577</v>
      </c>
      <c r="E187" s="230" t="s">
        <v>578</v>
      </c>
      <c r="F187" s="229" t="s">
        <v>586</v>
      </c>
      <c r="G187" s="231" t="s">
        <v>681</v>
      </c>
      <c r="H187" s="232">
        <v>3</v>
      </c>
      <c r="I187" s="232">
        <v>3</v>
      </c>
      <c r="J187" s="233">
        <v>1</v>
      </c>
      <c r="K187" s="234" t="s">
        <v>772</v>
      </c>
      <c r="L187" s="235">
        <v>1</v>
      </c>
      <c r="M187" s="130"/>
      <c r="N187" s="130"/>
      <c r="O187" s="131">
        <f>IFERROR((M187/N187),0)</f>
        <v>0</v>
      </c>
      <c r="P187" s="132"/>
      <c r="Q187" s="133">
        <v>1</v>
      </c>
      <c r="R187" s="170"/>
      <c r="S187" s="170"/>
      <c r="T187" s="131">
        <f t="shared" si="103"/>
        <v>0</v>
      </c>
      <c r="U187" s="171"/>
      <c r="V187" s="133">
        <v>1</v>
      </c>
      <c r="W187" s="7"/>
      <c r="X187" s="7"/>
      <c r="Y187" s="22">
        <f>IFERROR((W187/X187),0)</f>
        <v>0</v>
      </c>
      <c r="Z187" s="3"/>
      <c r="AA187" s="146">
        <f t="shared" si="105"/>
        <v>0</v>
      </c>
    </row>
    <row r="188" spans="1:27" ht="208.8" x14ac:dyDescent="0.3">
      <c r="A188" s="577"/>
      <c r="B188" s="579"/>
      <c r="C188" s="229" t="s">
        <v>758</v>
      </c>
      <c r="D188" s="229" t="s">
        <v>759</v>
      </c>
      <c r="E188" s="230" t="s">
        <v>579</v>
      </c>
      <c r="F188" s="229" t="s">
        <v>760</v>
      </c>
      <c r="G188" s="236" t="s">
        <v>609</v>
      </c>
      <c r="H188" s="237">
        <v>40</v>
      </c>
      <c r="I188" s="237">
        <v>40</v>
      </c>
      <c r="J188" s="238">
        <v>1</v>
      </c>
      <c r="K188" s="242" t="s">
        <v>773</v>
      </c>
      <c r="L188" s="239">
        <f t="shared" ref="L188:L194" si="106">IFERROR(IF(G188="Según demanda",H188/I188,H188/G188),0)</f>
        <v>1</v>
      </c>
      <c r="M188" s="130"/>
      <c r="N188" s="130"/>
      <c r="O188" s="131">
        <f t="shared" ref="O188:O196" si="107">IFERROR((M188/N188),0)</f>
        <v>0</v>
      </c>
      <c r="P188" s="132"/>
      <c r="Q188" s="133">
        <f t="shared" si="102"/>
        <v>1</v>
      </c>
      <c r="R188" s="172"/>
      <c r="S188" s="172"/>
      <c r="T188" s="173">
        <f t="shared" si="103"/>
        <v>0</v>
      </c>
      <c r="U188" s="174"/>
      <c r="V188" s="175">
        <f t="shared" si="104"/>
        <v>1</v>
      </c>
      <c r="W188" s="7"/>
      <c r="X188" s="7"/>
      <c r="Y188" s="22">
        <f t="shared" ref="Y188:Y203" si="108">IFERROR((W188/X188),0)</f>
        <v>0</v>
      </c>
      <c r="Z188" s="3"/>
      <c r="AA188" s="146">
        <f t="shared" si="105"/>
        <v>1</v>
      </c>
    </row>
    <row r="189" spans="1:27" ht="409.6" x14ac:dyDescent="0.3">
      <c r="A189" s="577"/>
      <c r="B189" s="579"/>
      <c r="C189" s="229" t="s">
        <v>580</v>
      </c>
      <c r="D189" s="229" t="s">
        <v>581</v>
      </c>
      <c r="E189" s="230" t="s">
        <v>582</v>
      </c>
      <c r="F189" s="240" t="s">
        <v>676</v>
      </c>
      <c r="G189" s="236" t="s">
        <v>681</v>
      </c>
      <c r="H189" s="237">
        <v>41</v>
      </c>
      <c r="I189" s="241">
        <v>41</v>
      </c>
      <c r="J189" s="238">
        <v>1</v>
      </c>
      <c r="K189" s="242" t="s">
        <v>767</v>
      </c>
      <c r="L189" s="239">
        <v>1</v>
      </c>
      <c r="M189" s="130"/>
      <c r="N189" s="130"/>
      <c r="O189" s="131">
        <f t="shared" si="107"/>
        <v>0</v>
      </c>
      <c r="P189" s="132"/>
      <c r="Q189" s="133">
        <v>1</v>
      </c>
      <c r="R189" s="176"/>
      <c r="S189" s="176"/>
      <c r="T189" s="177">
        <f t="shared" si="103"/>
        <v>0</v>
      </c>
      <c r="U189" s="178"/>
      <c r="V189" s="175">
        <f t="shared" si="104"/>
        <v>0</v>
      </c>
      <c r="W189" s="7"/>
      <c r="X189" s="7"/>
      <c r="Y189" s="22">
        <f t="shared" si="108"/>
        <v>0</v>
      </c>
      <c r="Z189" s="3"/>
      <c r="AA189" s="146">
        <f t="shared" si="105"/>
        <v>0</v>
      </c>
    </row>
    <row r="190" spans="1:27" ht="409.6" x14ac:dyDescent="0.3">
      <c r="A190" s="577"/>
      <c r="B190" s="579"/>
      <c r="C190" s="243" t="s">
        <v>583</v>
      </c>
      <c r="D190" s="244" t="s">
        <v>584</v>
      </c>
      <c r="E190" s="245" t="s">
        <v>585</v>
      </c>
      <c r="F190" s="240" t="s">
        <v>677</v>
      </c>
      <c r="G190" s="236" t="s">
        <v>609</v>
      </c>
      <c r="H190" s="237">
        <v>219</v>
      </c>
      <c r="I190" s="237">
        <v>219</v>
      </c>
      <c r="J190" s="238">
        <f t="shared" ref="J190:J199" si="109">IFERROR((H190/I190),0)</f>
        <v>1</v>
      </c>
      <c r="K190" s="246" t="s">
        <v>766</v>
      </c>
      <c r="L190" s="239">
        <f t="shared" si="106"/>
        <v>1</v>
      </c>
      <c r="M190" s="130"/>
      <c r="N190" s="130"/>
      <c r="O190" s="131">
        <v>1</v>
      </c>
      <c r="P190" s="132"/>
      <c r="Q190" s="133">
        <f t="shared" si="102"/>
        <v>1</v>
      </c>
      <c r="R190" s="176"/>
      <c r="S190" s="176"/>
      <c r="T190" s="177">
        <f t="shared" si="103"/>
        <v>0</v>
      </c>
      <c r="U190" s="178"/>
      <c r="V190" s="175">
        <f t="shared" si="104"/>
        <v>1</v>
      </c>
      <c r="W190" s="7"/>
      <c r="X190" s="7"/>
      <c r="Y190" s="22"/>
      <c r="Z190" s="3"/>
      <c r="AA190" s="146">
        <f t="shared" si="105"/>
        <v>1</v>
      </c>
    </row>
    <row r="191" spans="1:27" ht="121.8" x14ac:dyDescent="0.3">
      <c r="A191" s="577"/>
      <c r="B191" s="580"/>
      <c r="C191" s="243" t="s">
        <v>761</v>
      </c>
      <c r="D191" s="244" t="s">
        <v>774</v>
      </c>
      <c r="E191" s="245" t="s">
        <v>763</v>
      </c>
      <c r="F191" s="240" t="s">
        <v>764</v>
      </c>
      <c r="G191" s="236" t="s">
        <v>681</v>
      </c>
      <c r="H191" s="237">
        <v>0</v>
      </c>
      <c r="I191" s="241">
        <v>0</v>
      </c>
      <c r="J191" s="238">
        <v>0</v>
      </c>
      <c r="K191" s="246" t="s">
        <v>765</v>
      </c>
      <c r="L191" s="239">
        <v>1</v>
      </c>
      <c r="M191" s="130"/>
      <c r="N191" s="130"/>
      <c r="O191" s="131">
        <f t="shared" si="107"/>
        <v>0</v>
      </c>
      <c r="P191" s="132"/>
      <c r="Q191" s="133">
        <v>1</v>
      </c>
      <c r="R191" s="179"/>
      <c r="S191" s="179"/>
      <c r="T191" s="180">
        <f t="shared" si="103"/>
        <v>0</v>
      </c>
      <c r="U191" s="181"/>
      <c r="V191" s="182">
        <v>1</v>
      </c>
      <c r="W191" s="7"/>
      <c r="X191" s="7"/>
      <c r="Y191" s="22">
        <f t="shared" si="108"/>
        <v>0</v>
      </c>
      <c r="Z191" s="3"/>
      <c r="AA191" s="146">
        <f t="shared" si="105"/>
        <v>0</v>
      </c>
    </row>
    <row r="192" spans="1:27" ht="104.4" x14ac:dyDescent="0.3">
      <c r="A192" s="577"/>
      <c r="B192" s="578" t="s">
        <v>587</v>
      </c>
      <c r="C192" s="247" t="s">
        <v>762</v>
      </c>
      <c r="D192" s="248" t="s">
        <v>775</v>
      </c>
      <c r="E192" s="249" t="s">
        <v>755</v>
      </c>
      <c r="F192" s="249" t="s">
        <v>756</v>
      </c>
      <c r="G192" s="250">
        <v>1</v>
      </c>
      <c r="H192" s="251">
        <v>1</v>
      </c>
      <c r="I192" s="252">
        <v>1</v>
      </c>
      <c r="J192" s="253">
        <f t="shared" si="109"/>
        <v>1</v>
      </c>
      <c r="K192" s="254" t="s">
        <v>757</v>
      </c>
      <c r="L192" s="255">
        <f t="shared" si="106"/>
        <v>1</v>
      </c>
      <c r="M192" s="134"/>
      <c r="N192" s="134"/>
      <c r="O192" s="135">
        <f t="shared" si="107"/>
        <v>0</v>
      </c>
      <c r="P192" s="136"/>
      <c r="Q192" s="137">
        <f t="shared" si="102"/>
        <v>1</v>
      </c>
      <c r="R192" s="183"/>
      <c r="S192" s="183"/>
      <c r="T192" s="135">
        <f t="shared" si="103"/>
        <v>0</v>
      </c>
      <c r="U192" s="136"/>
      <c r="V192" s="137">
        <f t="shared" si="104"/>
        <v>1</v>
      </c>
      <c r="W192" s="7"/>
      <c r="X192" s="7"/>
      <c r="Y192" s="22"/>
      <c r="Z192" s="3"/>
      <c r="AA192" s="146">
        <f t="shared" si="105"/>
        <v>1</v>
      </c>
    </row>
    <row r="193" spans="1:27" ht="121.8" x14ac:dyDescent="0.3">
      <c r="A193" s="577"/>
      <c r="B193" s="580"/>
      <c r="C193" s="249" t="s">
        <v>588</v>
      </c>
      <c r="D193" s="248" t="s">
        <v>589</v>
      </c>
      <c r="E193" s="256" t="s">
        <v>753</v>
      </c>
      <c r="F193" s="249" t="s">
        <v>754</v>
      </c>
      <c r="G193" s="250">
        <v>1</v>
      </c>
      <c r="H193" s="251">
        <v>1</v>
      </c>
      <c r="I193" s="252">
        <v>1</v>
      </c>
      <c r="J193" s="253">
        <f t="shared" si="109"/>
        <v>1</v>
      </c>
      <c r="K193" s="254" t="s">
        <v>776</v>
      </c>
      <c r="L193" s="255">
        <v>1</v>
      </c>
      <c r="M193" s="134"/>
      <c r="N193" s="134"/>
      <c r="O193" s="135">
        <f t="shared" si="107"/>
        <v>0</v>
      </c>
      <c r="P193" s="136"/>
      <c r="Q193" s="137">
        <f t="shared" si="102"/>
        <v>1</v>
      </c>
      <c r="R193" s="183"/>
      <c r="S193" s="183"/>
      <c r="T193" s="135">
        <f t="shared" si="103"/>
        <v>0</v>
      </c>
      <c r="U193" s="136"/>
      <c r="V193" s="137">
        <f t="shared" si="104"/>
        <v>1</v>
      </c>
      <c r="W193" s="7"/>
      <c r="X193" s="7"/>
      <c r="Y193" s="22">
        <f t="shared" si="108"/>
        <v>0</v>
      </c>
      <c r="Z193" s="3"/>
      <c r="AA193" s="146">
        <f t="shared" si="105"/>
        <v>1</v>
      </c>
    </row>
    <row r="194" spans="1:27" ht="121.8" x14ac:dyDescent="0.3">
      <c r="A194" s="577"/>
      <c r="B194" s="581" t="s">
        <v>590</v>
      </c>
      <c r="C194" s="264" t="s">
        <v>591</v>
      </c>
      <c r="D194" s="266" t="s">
        <v>592</v>
      </c>
      <c r="E194" s="267" t="s">
        <v>593</v>
      </c>
      <c r="F194" s="265" t="s">
        <v>680</v>
      </c>
      <c r="G194" s="268">
        <v>39</v>
      </c>
      <c r="H194" s="269">
        <v>39</v>
      </c>
      <c r="I194" s="269">
        <v>39</v>
      </c>
      <c r="J194" s="270">
        <v>1</v>
      </c>
      <c r="K194" s="271" t="s">
        <v>769</v>
      </c>
      <c r="L194" s="272">
        <f t="shared" si="106"/>
        <v>1</v>
      </c>
      <c r="M194" s="273"/>
      <c r="N194" s="273"/>
      <c r="O194" s="274">
        <v>1</v>
      </c>
      <c r="P194" s="200"/>
      <c r="Q194" s="192">
        <v>1</v>
      </c>
      <c r="R194" s="275"/>
      <c r="S194" s="275"/>
      <c r="T194" s="274">
        <f t="shared" si="103"/>
        <v>0</v>
      </c>
      <c r="U194" s="200"/>
      <c r="V194" s="192">
        <v>1</v>
      </c>
      <c r="W194" s="7"/>
      <c r="X194" s="7"/>
      <c r="Y194" s="22"/>
      <c r="Z194" s="3"/>
      <c r="AA194" s="146">
        <f t="shared" si="105"/>
        <v>1</v>
      </c>
    </row>
    <row r="195" spans="1:27" ht="139.19999999999999" x14ac:dyDescent="0.3">
      <c r="A195" s="577"/>
      <c r="B195" s="582"/>
      <c r="C195" s="265" t="s">
        <v>594</v>
      </c>
      <c r="D195" s="266" t="s">
        <v>595</v>
      </c>
      <c r="E195" s="267" t="s">
        <v>593</v>
      </c>
      <c r="F195" s="265" t="s">
        <v>598</v>
      </c>
      <c r="G195" s="268" t="s">
        <v>681</v>
      </c>
      <c r="H195" s="269">
        <v>181</v>
      </c>
      <c r="I195" s="269">
        <v>181</v>
      </c>
      <c r="J195" s="270">
        <v>1</v>
      </c>
      <c r="K195" s="271" t="s">
        <v>777</v>
      </c>
      <c r="L195" s="272"/>
      <c r="M195" s="273"/>
      <c r="N195" s="273"/>
      <c r="O195" s="274">
        <f t="shared" si="107"/>
        <v>0</v>
      </c>
      <c r="P195" s="200"/>
      <c r="Q195" s="192">
        <v>1</v>
      </c>
      <c r="R195" s="275"/>
      <c r="S195" s="275"/>
      <c r="T195" s="274">
        <f t="shared" si="103"/>
        <v>0</v>
      </c>
      <c r="U195" s="200"/>
      <c r="V195" s="192">
        <f t="shared" si="104"/>
        <v>0</v>
      </c>
      <c r="W195" s="7"/>
      <c r="X195" s="7"/>
      <c r="Y195" s="22">
        <f t="shared" si="108"/>
        <v>0</v>
      </c>
      <c r="Z195" s="3"/>
      <c r="AA195" s="146">
        <f t="shared" si="105"/>
        <v>0</v>
      </c>
    </row>
    <row r="196" spans="1:27" ht="243.6" x14ac:dyDescent="0.3">
      <c r="A196" s="577"/>
      <c r="B196" s="583"/>
      <c r="C196" s="265" t="s">
        <v>596</v>
      </c>
      <c r="D196" s="266" t="s">
        <v>597</v>
      </c>
      <c r="E196" s="265" t="s">
        <v>603</v>
      </c>
      <c r="F196" s="265" t="s">
        <v>599</v>
      </c>
      <c r="G196" s="268">
        <v>40</v>
      </c>
      <c r="H196" s="269">
        <v>40</v>
      </c>
      <c r="I196" s="269">
        <v>40</v>
      </c>
      <c r="J196" s="270">
        <v>1</v>
      </c>
      <c r="K196" s="276" t="s">
        <v>768</v>
      </c>
      <c r="L196" s="272">
        <v>1</v>
      </c>
      <c r="M196" s="273"/>
      <c r="N196" s="273"/>
      <c r="O196" s="274">
        <f t="shared" si="107"/>
        <v>0</v>
      </c>
      <c r="P196" s="200"/>
      <c r="Q196" s="192">
        <v>1</v>
      </c>
      <c r="R196" s="275"/>
      <c r="S196" s="275"/>
      <c r="T196" s="274">
        <v>1</v>
      </c>
      <c r="U196" s="200"/>
      <c r="V196" s="192">
        <v>1</v>
      </c>
      <c r="W196" s="7"/>
      <c r="X196" s="7"/>
      <c r="Y196" s="22">
        <f t="shared" si="108"/>
        <v>0</v>
      </c>
      <c r="Z196" s="3"/>
      <c r="AA196" s="146">
        <f t="shared" si="105"/>
        <v>1</v>
      </c>
    </row>
    <row r="197" spans="1:27" ht="121.8" x14ac:dyDescent="0.3">
      <c r="A197" s="577"/>
      <c r="B197" s="584" t="s">
        <v>600</v>
      </c>
      <c r="C197" s="257" t="s">
        <v>601</v>
      </c>
      <c r="D197" s="258" t="s">
        <v>602</v>
      </c>
      <c r="E197" s="672" t="s">
        <v>603</v>
      </c>
      <c r="F197" s="587" t="s">
        <v>678</v>
      </c>
      <c r="G197" s="259" t="s">
        <v>609</v>
      </c>
      <c r="H197" s="260">
        <v>3211</v>
      </c>
      <c r="I197" s="260">
        <v>5088</v>
      </c>
      <c r="J197" s="261">
        <f t="shared" si="109"/>
        <v>0.63109276729559749</v>
      </c>
      <c r="K197" s="291" t="s">
        <v>750</v>
      </c>
      <c r="L197" s="262">
        <v>1</v>
      </c>
      <c r="M197" s="138"/>
      <c r="N197" s="138"/>
      <c r="O197" s="139">
        <v>0.99940688018979829</v>
      </c>
      <c r="P197" s="140"/>
      <c r="Q197" s="141">
        <v>1</v>
      </c>
      <c r="R197" s="184"/>
      <c r="S197" s="184"/>
      <c r="T197" s="185">
        <v>1</v>
      </c>
      <c r="U197" s="186"/>
      <c r="V197" s="187">
        <v>1</v>
      </c>
      <c r="W197" s="7"/>
      <c r="X197" s="7"/>
      <c r="Y197" s="22">
        <f t="shared" si="108"/>
        <v>0</v>
      </c>
      <c r="Z197" s="3"/>
      <c r="AA197" s="146">
        <f t="shared" si="105"/>
        <v>0.63109276729559749</v>
      </c>
    </row>
    <row r="198" spans="1:27" ht="121.8" x14ac:dyDescent="0.3">
      <c r="A198" s="577"/>
      <c r="B198" s="585"/>
      <c r="C198" s="257" t="s">
        <v>601</v>
      </c>
      <c r="D198" s="258" t="s">
        <v>602</v>
      </c>
      <c r="E198" s="673"/>
      <c r="F198" s="588"/>
      <c r="G198" s="259" t="s">
        <v>681</v>
      </c>
      <c r="H198" s="260">
        <v>6</v>
      </c>
      <c r="I198" s="260">
        <v>6</v>
      </c>
      <c r="J198" s="261">
        <f t="shared" si="109"/>
        <v>1</v>
      </c>
      <c r="K198" s="290" t="s">
        <v>751</v>
      </c>
      <c r="L198" s="262">
        <v>1</v>
      </c>
      <c r="M198" s="138"/>
      <c r="N198" s="138"/>
      <c r="O198" s="139">
        <v>1</v>
      </c>
      <c r="P198" s="140"/>
      <c r="Q198" s="141">
        <v>1</v>
      </c>
      <c r="R198" s="184"/>
      <c r="S198" s="184"/>
      <c r="T198" s="185">
        <v>1</v>
      </c>
      <c r="U198" s="186"/>
      <c r="V198" s="187">
        <v>1</v>
      </c>
      <c r="W198" s="7"/>
      <c r="X198" s="7"/>
      <c r="Y198" s="22">
        <f t="shared" si="108"/>
        <v>0</v>
      </c>
      <c r="Z198" s="3"/>
      <c r="AA198" s="146">
        <f t="shared" si="105"/>
        <v>0</v>
      </c>
    </row>
    <row r="199" spans="1:27" ht="174" x14ac:dyDescent="0.3">
      <c r="A199" s="577"/>
      <c r="B199" s="586"/>
      <c r="C199" s="257" t="s">
        <v>601</v>
      </c>
      <c r="D199" s="258" t="s">
        <v>602</v>
      </c>
      <c r="E199" s="263" t="s">
        <v>603</v>
      </c>
      <c r="F199" s="589"/>
      <c r="G199" s="259" t="s">
        <v>682</v>
      </c>
      <c r="H199" s="260">
        <v>2158</v>
      </c>
      <c r="I199" s="260">
        <v>2738</v>
      </c>
      <c r="J199" s="261">
        <f t="shared" si="109"/>
        <v>0.78816654492330163</v>
      </c>
      <c r="K199" s="290" t="s">
        <v>752</v>
      </c>
      <c r="L199" s="262">
        <v>1</v>
      </c>
      <c r="M199" s="138"/>
      <c r="N199" s="138"/>
      <c r="O199" s="139">
        <v>1</v>
      </c>
      <c r="P199" s="140"/>
      <c r="Q199" s="142">
        <v>1</v>
      </c>
      <c r="R199" s="184"/>
      <c r="S199" s="184"/>
      <c r="T199" s="188">
        <v>1</v>
      </c>
      <c r="U199" s="186"/>
      <c r="V199" s="187">
        <v>1</v>
      </c>
      <c r="W199" s="7"/>
      <c r="X199" s="7"/>
      <c r="Y199" s="22">
        <f t="shared" si="108"/>
        <v>0</v>
      </c>
      <c r="Z199" s="3"/>
      <c r="AA199" s="146">
        <f t="shared" si="105"/>
        <v>0</v>
      </c>
    </row>
    <row r="200" spans="1:27" ht="244.8" x14ac:dyDescent="0.3">
      <c r="A200" s="577"/>
      <c r="B200" s="210" t="s">
        <v>616</v>
      </c>
      <c r="C200" s="211" t="s">
        <v>617</v>
      </c>
      <c r="D200" s="212" t="s">
        <v>732</v>
      </c>
      <c r="E200" s="209" t="s">
        <v>604</v>
      </c>
      <c r="F200" s="209" t="s">
        <v>733</v>
      </c>
      <c r="G200" s="213">
        <v>2</v>
      </c>
      <c r="H200" s="485">
        <v>1</v>
      </c>
      <c r="I200" s="485">
        <v>1</v>
      </c>
      <c r="J200" s="486">
        <v>1</v>
      </c>
      <c r="K200" s="487" t="s">
        <v>1045</v>
      </c>
      <c r="L200" s="486">
        <v>0.5</v>
      </c>
      <c r="M200" s="162"/>
      <c r="N200" s="162"/>
      <c r="O200" s="114"/>
      <c r="P200" s="162"/>
      <c r="Q200" s="114">
        <v>0.75</v>
      </c>
      <c r="R200" s="189"/>
      <c r="S200" s="189"/>
      <c r="T200" s="190">
        <v>0</v>
      </c>
      <c r="U200" s="191"/>
      <c r="V200" s="192">
        <f t="shared" si="104"/>
        <v>0.5</v>
      </c>
      <c r="W200" s="98"/>
      <c r="X200" s="98"/>
      <c r="Y200" s="193">
        <f t="shared" si="108"/>
        <v>0</v>
      </c>
      <c r="Z200" s="116"/>
      <c r="AA200" s="146">
        <f t="shared" si="105"/>
        <v>0.5</v>
      </c>
    </row>
    <row r="201" spans="1:27" ht="409.6" x14ac:dyDescent="0.3">
      <c r="A201" s="577"/>
      <c r="B201" s="210" t="s">
        <v>616</v>
      </c>
      <c r="C201" s="209" t="s">
        <v>618</v>
      </c>
      <c r="D201" s="214" t="s">
        <v>619</v>
      </c>
      <c r="E201" s="209" t="s">
        <v>604</v>
      </c>
      <c r="F201" s="209" t="s">
        <v>620</v>
      </c>
      <c r="G201" s="213">
        <v>1</v>
      </c>
      <c r="H201" s="485">
        <v>1</v>
      </c>
      <c r="I201" s="485">
        <v>1</v>
      </c>
      <c r="J201" s="486">
        <v>1</v>
      </c>
      <c r="K201" s="488" t="s">
        <v>1046</v>
      </c>
      <c r="L201" s="486">
        <v>0.33</v>
      </c>
      <c r="M201" s="162"/>
      <c r="N201" s="162"/>
      <c r="O201" s="114">
        <v>0.25</v>
      </c>
      <c r="P201" s="162"/>
      <c r="Q201" s="114">
        <v>0.75</v>
      </c>
      <c r="R201" s="189"/>
      <c r="S201" s="189"/>
      <c r="T201" s="190">
        <v>0</v>
      </c>
      <c r="U201" s="189"/>
      <c r="V201" s="192">
        <f t="shared" si="104"/>
        <v>1</v>
      </c>
      <c r="W201" s="98"/>
      <c r="X201" s="98"/>
      <c r="Y201" s="193">
        <f t="shared" si="108"/>
        <v>0</v>
      </c>
      <c r="Z201" s="117"/>
      <c r="AA201" s="146">
        <f t="shared" si="105"/>
        <v>1</v>
      </c>
    </row>
    <row r="202" spans="1:27" ht="75" x14ac:dyDescent="0.3">
      <c r="A202" s="577"/>
      <c r="B202" s="210" t="s">
        <v>616</v>
      </c>
      <c r="C202" s="209" t="s">
        <v>621</v>
      </c>
      <c r="D202" s="215" t="s">
        <v>734</v>
      </c>
      <c r="E202" s="209" t="s">
        <v>604</v>
      </c>
      <c r="F202" s="209" t="s">
        <v>733</v>
      </c>
      <c r="G202" s="213">
        <v>2</v>
      </c>
      <c r="H202" s="485">
        <v>1</v>
      </c>
      <c r="I202" s="485">
        <v>1</v>
      </c>
      <c r="J202" s="486">
        <v>1</v>
      </c>
      <c r="K202" s="489" t="s">
        <v>1047</v>
      </c>
      <c r="L202" s="486">
        <v>0.33</v>
      </c>
      <c r="M202" s="162"/>
      <c r="N202" s="162"/>
      <c r="O202" s="114">
        <v>0.25</v>
      </c>
      <c r="P202" s="162"/>
      <c r="Q202" s="114">
        <v>0.75</v>
      </c>
      <c r="R202" s="189"/>
      <c r="S202" s="189"/>
      <c r="T202" s="190">
        <v>0</v>
      </c>
      <c r="U202" s="189"/>
      <c r="V202" s="192">
        <f t="shared" si="104"/>
        <v>0.5</v>
      </c>
      <c r="W202" s="98"/>
      <c r="X202" s="98"/>
      <c r="Y202" s="193">
        <f t="shared" si="108"/>
        <v>0</v>
      </c>
      <c r="Z202" s="115"/>
      <c r="AA202" s="146">
        <f t="shared" si="105"/>
        <v>0.5</v>
      </c>
    </row>
    <row r="203" spans="1:27" ht="198" x14ac:dyDescent="0.3">
      <c r="A203" s="577"/>
      <c r="B203" s="210" t="s">
        <v>616</v>
      </c>
      <c r="C203" s="216" t="s">
        <v>622</v>
      </c>
      <c r="D203" s="217" t="s">
        <v>735</v>
      </c>
      <c r="E203" s="209" t="s">
        <v>604</v>
      </c>
      <c r="F203" s="209" t="s">
        <v>623</v>
      </c>
      <c r="G203" s="213">
        <v>2</v>
      </c>
      <c r="H203" s="485">
        <v>1</v>
      </c>
      <c r="I203" s="485">
        <v>1</v>
      </c>
      <c r="J203" s="486">
        <v>1</v>
      </c>
      <c r="K203" s="490" t="s">
        <v>1048</v>
      </c>
      <c r="L203" s="486">
        <v>1</v>
      </c>
      <c r="M203" s="162"/>
      <c r="N203" s="162"/>
      <c r="O203" s="114">
        <v>0.25</v>
      </c>
      <c r="P203" s="162"/>
      <c r="Q203" s="114">
        <v>0.75</v>
      </c>
      <c r="R203" s="194"/>
      <c r="S203" s="195"/>
      <c r="T203" s="196">
        <v>0</v>
      </c>
      <c r="U203" s="197"/>
      <c r="V203" s="192">
        <f t="shared" si="104"/>
        <v>0.5</v>
      </c>
      <c r="W203" s="112"/>
      <c r="X203" s="23"/>
      <c r="Y203" s="22">
        <f t="shared" si="108"/>
        <v>0</v>
      </c>
      <c r="Z203" s="117"/>
      <c r="AA203" s="146">
        <f t="shared" si="105"/>
        <v>0.5</v>
      </c>
    </row>
    <row r="204" spans="1:27" ht="185.4" x14ac:dyDescent="0.3">
      <c r="A204" s="577"/>
      <c r="B204" s="210" t="s">
        <v>616</v>
      </c>
      <c r="C204" s="209" t="s">
        <v>624</v>
      </c>
      <c r="D204" s="218" t="s">
        <v>736</v>
      </c>
      <c r="E204" s="209" t="s">
        <v>604</v>
      </c>
      <c r="F204" s="219" t="s">
        <v>737</v>
      </c>
      <c r="G204" s="213">
        <v>2</v>
      </c>
      <c r="H204" s="485">
        <v>1</v>
      </c>
      <c r="I204" s="485">
        <v>1</v>
      </c>
      <c r="J204" s="486">
        <v>1</v>
      </c>
      <c r="K204" s="491" t="s">
        <v>1049</v>
      </c>
      <c r="L204" s="486">
        <v>0.5</v>
      </c>
      <c r="M204" s="162"/>
      <c r="N204" s="162"/>
      <c r="O204" s="114"/>
      <c r="P204" s="162"/>
      <c r="Q204" s="114">
        <v>0.75</v>
      </c>
      <c r="R204" s="194"/>
      <c r="S204" s="198"/>
      <c r="T204" s="196">
        <v>0</v>
      </c>
      <c r="U204" s="197"/>
      <c r="V204" s="199">
        <f t="shared" si="104"/>
        <v>0.5</v>
      </c>
      <c r="W204" s="113"/>
      <c r="X204" s="147"/>
      <c r="Y204" s="22">
        <v>1.58</v>
      </c>
      <c r="Z204" s="106"/>
      <c r="AA204" s="146">
        <f t="shared" si="105"/>
        <v>0.5</v>
      </c>
    </row>
    <row r="205" spans="1:27" ht="150.6" x14ac:dyDescent="0.3">
      <c r="A205" s="577"/>
      <c r="B205" s="210" t="s">
        <v>625</v>
      </c>
      <c r="C205" s="220" t="s">
        <v>626</v>
      </c>
      <c r="D205" s="218" t="s">
        <v>738</v>
      </c>
      <c r="E205" s="209" t="s">
        <v>604</v>
      </c>
      <c r="F205" s="219" t="s">
        <v>739</v>
      </c>
      <c r="G205" s="213">
        <v>4</v>
      </c>
      <c r="H205" s="492"/>
      <c r="I205" s="492"/>
      <c r="J205" s="492"/>
      <c r="K205" s="487" t="s">
        <v>1050</v>
      </c>
      <c r="L205" s="492"/>
      <c r="M205" s="162"/>
      <c r="N205" s="162"/>
      <c r="O205" s="114">
        <v>1</v>
      </c>
      <c r="P205" s="162"/>
      <c r="Q205" s="114">
        <f t="shared" ref="Q205:Q211" si="110">IFERROR(IF(G205="Según demanda",(M205+H205)/(I205+N205),(M205+H205)/G205),0)</f>
        <v>0</v>
      </c>
      <c r="R205" s="194"/>
      <c r="S205" s="198"/>
      <c r="T205" s="196">
        <v>1</v>
      </c>
      <c r="U205" s="197"/>
      <c r="V205" s="199">
        <f t="shared" si="104"/>
        <v>0</v>
      </c>
      <c r="W205" s="3"/>
      <c r="X205" s="147"/>
      <c r="Y205" s="22">
        <v>1</v>
      </c>
      <c r="Z205" s="106"/>
      <c r="AA205" s="146">
        <f t="shared" si="105"/>
        <v>0</v>
      </c>
    </row>
    <row r="206" spans="1:27" ht="234.6" x14ac:dyDescent="0.3">
      <c r="A206" s="577"/>
      <c r="B206" s="221" t="s">
        <v>606</v>
      </c>
      <c r="C206" s="209" t="s">
        <v>627</v>
      </c>
      <c r="D206" s="222" t="s">
        <v>740</v>
      </c>
      <c r="E206" s="209" t="s">
        <v>604</v>
      </c>
      <c r="F206" s="209" t="s">
        <v>605</v>
      </c>
      <c r="G206" s="223">
        <v>4</v>
      </c>
      <c r="H206" s="485">
        <v>1</v>
      </c>
      <c r="I206" s="485">
        <v>1</v>
      </c>
      <c r="J206" s="486">
        <v>1</v>
      </c>
      <c r="K206" s="490" t="s">
        <v>1051</v>
      </c>
      <c r="L206" s="486">
        <v>0.5</v>
      </c>
      <c r="M206" s="162"/>
      <c r="N206" s="120"/>
      <c r="O206" s="121">
        <v>1</v>
      </c>
      <c r="P206" s="163"/>
      <c r="Q206" s="118" t="s">
        <v>686</v>
      </c>
      <c r="R206" s="194"/>
      <c r="S206" s="198"/>
      <c r="T206" s="196">
        <v>1</v>
      </c>
      <c r="U206" s="197"/>
      <c r="V206" s="199">
        <f t="shared" si="104"/>
        <v>0.25</v>
      </c>
      <c r="W206" s="3"/>
      <c r="X206" s="147"/>
      <c r="Y206" s="22">
        <v>1.2950819672131149</v>
      </c>
      <c r="Z206" s="74"/>
      <c r="AA206" s="146">
        <f t="shared" si="105"/>
        <v>0.25</v>
      </c>
    </row>
    <row r="207" spans="1:27" ht="150" x14ac:dyDescent="0.3">
      <c r="A207" s="577"/>
      <c r="B207" s="221" t="s">
        <v>606</v>
      </c>
      <c r="C207" s="209" t="s">
        <v>627</v>
      </c>
      <c r="D207" s="222" t="s">
        <v>741</v>
      </c>
      <c r="E207" s="209" t="s">
        <v>604</v>
      </c>
      <c r="F207" s="209" t="s">
        <v>742</v>
      </c>
      <c r="G207" s="223">
        <v>3</v>
      </c>
      <c r="H207" s="492"/>
      <c r="I207" s="492"/>
      <c r="J207" s="492"/>
      <c r="K207" s="487" t="s">
        <v>1050</v>
      </c>
      <c r="L207" s="492"/>
      <c r="M207" s="162"/>
      <c r="N207" s="120"/>
      <c r="O207" s="121">
        <f>IFERROR((M207/N207),0)</f>
        <v>0</v>
      </c>
      <c r="P207" s="163"/>
      <c r="Q207" s="118">
        <f t="shared" si="110"/>
        <v>0</v>
      </c>
      <c r="R207" s="200"/>
      <c r="S207" s="198"/>
      <c r="T207" s="196">
        <v>1</v>
      </c>
      <c r="U207" s="197"/>
      <c r="V207" s="199">
        <f t="shared" si="104"/>
        <v>0</v>
      </c>
      <c r="W207" s="3"/>
      <c r="X207" s="147"/>
      <c r="Y207" s="22">
        <v>0.76842105263157889</v>
      </c>
      <c r="Z207" s="74"/>
      <c r="AA207" s="146">
        <f t="shared" si="105"/>
        <v>0</v>
      </c>
    </row>
    <row r="208" spans="1:27" ht="75" x14ac:dyDescent="0.3">
      <c r="A208" s="577"/>
      <c r="B208" s="221" t="s">
        <v>606</v>
      </c>
      <c r="C208" s="209" t="s">
        <v>628</v>
      </c>
      <c r="D208" s="224" t="s">
        <v>743</v>
      </c>
      <c r="E208" s="209" t="s">
        <v>604</v>
      </c>
      <c r="F208" s="209" t="s">
        <v>733</v>
      </c>
      <c r="G208" s="223">
        <v>2</v>
      </c>
      <c r="H208" s="485">
        <v>1</v>
      </c>
      <c r="I208" s="485">
        <v>1</v>
      </c>
      <c r="J208" s="486">
        <v>1</v>
      </c>
      <c r="K208" s="490" t="s">
        <v>1052</v>
      </c>
      <c r="L208" s="486">
        <v>0.5</v>
      </c>
      <c r="M208" s="162"/>
      <c r="N208" s="120"/>
      <c r="O208" s="121">
        <f>IFERROR((M208/N208),0)</f>
        <v>0</v>
      </c>
      <c r="P208" s="163"/>
      <c r="Q208" s="118">
        <f t="shared" si="110"/>
        <v>0.5</v>
      </c>
      <c r="R208" s="194"/>
      <c r="S208" s="198"/>
      <c r="T208" s="196">
        <v>1</v>
      </c>
      <c r="U208" s="197"/>
      <c r="V208" s="199">
        <f t="shared" si="104"/>
        <v>0.5</v>
      </c>
      <c r="W208" s="113"/>
      <c r="X208" s="147"/>
      <c r="Y208" s="22">
        <v>1.2</v>
      </c>
      <c r="Z208" s="74"/>
      <c r="AA208" s="146">
        <f t="shared" si="105"/>
        <v>0.5</v>
      </c>
    </row>
    <row r="209" spans="1:27" ht="100.8" x14ac:dyDescent="0.3">
      <c r="A209" s="577"/>
      <c r="B209" s="221" t="s">
        <v>629</v>
      </c>
      <c r="C209" s="209" t="s">
        <v>628</v>
      </c>
      <c r="D209" s="225" t="s">
        <v>744</v>
      </c>
      <c r="E209" s="209" t="s">
        <v>604</v>
      </c>
      <c r="F209" s="209" t="s">
        <v>608</v>
      </c>
      <c r="G209" s="223">
        <v>2</v>
      </c>
      <c r="H209" s="485">
        <v>1</v>
      </c>
      <c r="I209" s="485">
        <v>1</v>
      </c>
      <c r="J209" s="486">
        <v>1</v>
      </c>
      <c r="K209" s="487" t="s">
        <v>1053</v>
      </c>
      <c r="L209" s="486">
        <v>1</v>
      </c>
      <c r="M209" s="162"/>
      <c r="N209" s="120"/>
      <c r="O209" s="121">
        <f>IFERROR((M209/N209),0)</f>
        <v>0</v>
      </c>
      <c r="P209" s="163"/>
      <c r="Q209" s="118">
        <f t="shared" si="110"/>
        <v>0.5</v>
      </c>
      <c r="R209" s="194"/>
      <c r="S209" s="198"/>
      <c r="T209" s="196">
        <v>1</v>
      </c>
      <c r="U209" s="197"/>
      <c r="V209" s="199">
        <f t="shared" si="104"/>
        <v>0.5</v>
      </c>
      <c r="W209" s="3"/>
      <c r="X209" s="147"/>
      <c r="Y209" s="22">
        <v>2.0499999999999998</v>
      </c>
      <c r="Z209" s="98"/>
      <c r="AA209" s="146">
        <f t="shared" si="105"/>
        <v>0.5</v>
      </c>
    </row>
    <row r="210" spans="1:27" ht="60" x14ac:dyDescent="0.3">
      <c r="A210" s="577"/>
      <c r="B210" s="221" t="s">
        <v>607</v>
      </c>
      <c r="C210" s="573" t="s">
        <v>630</v>
      </c>
      <c r="D210" s="226" t="s">
        <v>745</v>
      </c>
      <c r="E210" s="209" t="s">
        <v>604</v>
      </c>
      <c r="F210" s="209" t="s">
        <v>608</v>
      </c>
      <c r="G210" s="223">
        <v>1</v>
      </c>
      <c r="H210" s="485">
        <v>1</v>
      </c>
      <c r="I210" s="485">
        <v>1</v>
      </c>
      <c r="J210" s="486">
        <v>1</v>
      </c>
      <c r="K210" s="487" t="s">
        <v>1054</v>
      </c>
      <c r="L210" s="486">
        <v>0.25</v>
      </c>
      <c r="M210" s="162"/>
      <c r="N210" s="122"/>
      <c r="O210" s="121">
        <f>IFERROR((M210/N210),0)</f>
        <v>0</v>
      </c>
      <c r="P210" s="163"/>
      <c r="Q210" s="118">
        <f t="shared" si="110"/>
        <v>1</v>
      </c>
      <c r="R210" s="194"/>
      <c r="S210" s="198"/>
      <c r="T210" s="196">
        <v>0</v>
      </c>
      <c r="U210" s="197"/>
      <c r="V210" s="199">
        <v>1</v>
      </c>
      <c r="W210" s="3"/>
      <c r="X210" s="123"/>
      <c r="Y210" s="22">
        <v>3.3</v>
      </c>
      <c r="Z210" s="98"/>
      <c r="AA210" s="21">
        <v>0.88</v>
      </c>
    </row>
    <row r="211" spans="1:27" ht="184.8" x14ac:dyDescent="0.3">
      <c r="A211" s="577"/>
      <c r="B211" s="221" t="s">
        <v>607</v>
      </c>
      <c r="C211" s="574"/>
      <c r="D211" s="227" t="s">
        <v>746</v>
      </c>
      <c r="E211" s="209" t="s">
        <v>604</v>
      </c>
      <c r="F211" s="209" t="s">
        <v>608</v>
      </c>
      <c r="G211" s="223">
        <v>1</v>
      </c>
      <c r="H211" s="485">
        <v>1</v>
      </c>
      <c r="I211" s="485">
        <v>1</v>
      </c>
      <c r="J211" s="486">
        <v>1</v>
      </c>
      <c r="K211" s="490" t="s">
        <v>1055</v>
      </c>
      <c r="L211" s="486">
        <v>0.5</v>
      </c>
      <c r="M211" s="162"/>
      <c r="N211" s="120"/>
      <c r="O211" s="121">
        <f>IFERROR((M211/N211),0)</f>
        <v>0</v>
      </c>
      <c r="P211" s="163"/>
      <c r="Q211" s="118">
        <f t="shared" si="110"/>
        <v>1</v>
      </c>
      <c r="R211" s="194"/>
      <c r="S211" s="198"/>
      <c r="T211" s="196">
        <v>0</v>
      </c>
      <c r="U211" s="197"/>
      <c r="V211" s="199">
        <v>0.5</v>
      </c>
      <c r="W211" s="3"/>
      <c r="X211" s="147"/>
      <c r="Y211" s="22">
        <v>3.3</v>
      </c>
      <c r="Z211" s="98"/>
      <c r="AA211" s="21">
        <v>0.7</v>
      </c>
    </row>
  </sheetData>
  <protectedRanges>
    <protectedRange sqref="X204:X205" name="Rango2_4_2_2"/>
    <protectedRange sqref="N206:N211" name="Rango2_2"/>
    <protectedRange sqref="X206:X211" name="Rango2_4_2_1"/>
    <protectedRange sqref="X186" name="Rango1_6_1_1_1_1_1"/>
    <protectedRange sqref="D190:D191" name="Rango1_1_1_1_1_1_1"/>
    <protectedRange sqref="D192" name="Rango1_1_1_1_1_1_2_1"/>
    <protectedRange sqref="C200" name="Rango1_5_1"/>
    <protectedRange sqref="C202" name="Rango1_1_1_2_1"/>
    <protectedRange sqref="C203" name="Rango1_1_2_2"/>
    <protectedRange sqref="D203" name="Rango1_1_3_1_1"/>
    <protectedRange sqref="C204" name="Rango1_6_1_1"/>
    <protectedRange sqref="D204" name="Rango1_9_2"/>
    <protectedRange sqref="C205" name="Rango1_6_2_1"/>
    <protectedRange sqref="D205" name="Rango1_9_1_1"/>
    <protectedRange sqref="C206:C208 C211" name="Rango1_2_1_2_1"/>
    <protectedRange sqref="D207" name="Rango1_1_1_1_1_1_1_1"/>
    <protectedRange sqref="D208:D211" name="Rango1_1_1_5_1_2_1_1_1"/>
    <protectedRange sqref="F206:F211" name="Rango1_6_3_1"/>
    <protectedRange sqref="E206:E211" name="Rango1_1_1_1_1"/>
    <protectedRange sqref="D129 D125" name="Rango1_5_2_8_1_1_1_1_1_1_1_1"/>
    <protectedRange sqref="D127" name="Rango1_1_2_1_1_1_1_1_1_3_1_1"/>
    <protectedRange sqref="C151" name="Rango1_5_1_2_2"/>
    <protectedRange sqref="C153" name="Rango1_1_1_2_1_2_2"/>
    <protectedRange sqref="C154" name="Rango1_1_2_2_2_2"/>
    <protectedRange sqref="C155" name="Rango1_6_1_1_2_2"/>
    <protectedRange sqref="C156" name="Rango1_6_2_1_2_2"/>
    <protectedRange sqref="C157:C162 C165" name="Rango1_2_1_2_1_2_2"/>
    <protectedRange sqref="D164:D165 D159:D162" name="Rango1_1_1_5_1_2_1_1_1_2_2"/>
    <protectedRange sqref="F157:F165" name="Rango1_6_3_1_2_2"/>
    <protectedRange sqref="E157:E165" name="Rango1_1_1_1_1_3_2"/>
    <protectedRange sqref="D154" name="Rango1_1_3_1_1_2_1_1"/>
    <protectedRange sqref="D155" name="Rango1_9_2_2_1_1"/>
    <protectedRange sqref="D156" name="Rango1_9_1_1_2_1_1"/>
    <protectedRange sqref="D158" name="Rango1_1_1_1_1_1_1_1_2_1_1"/>
    <protectedRange sqref="D163" name="Rango1_1_1_5_1_2_1_1_1_2_1_1"/>
    <protectedRange sqref="Y135:Y137" name="Rango1_6_1_1_1_1_3_1"/>
    <protectedRange sqref="C133:C148" name="Rango1_2_1_2_2_1"/>
    <protectedRange sqref="D144:D147" name="Rango1_22_1_1"/>
    <protectedRange sqref="D135" name="Rango1_1_1_1_1_1_1_2"/>
    <protectedRange sqref="D136:D140" name="Rango1_1_1_5_1_2_1"/>
    <protectedRange sqref="D148" name="Rango1_22_4_1"/>
    <protectedRange sqref="D141:D142" name="Rango1_1_1_5_1_2"/>
    <protectedRange sqref="D143" name="Rango1_1_3"/>
    <protectedRange sqref="E144:E147" name="Rango1_22_1_1_1"/>
    <protectedRange sqref="E139:E142" name="Rango1_1_1_5_1_2_1_1"/>
    <protectedRange sqref="E148" name="Rango1_22_4_1_1"/>
    <protectedRange sqref="E143" name="Rango1_1_3_1"/>
    <protectedRange sqref="F148" name="Rango1_22_4_1_1_1_1"/>
  </protectedRanges>
  <mergeCells count="373">
    <mergeCell ref="C97:C98"/>
    <mergeCell ref="E97:E98"/>
    <mergeCell ref="C99:C100"/>
    <mergeCell ref="B97:B98"/>
    <mergeCell ref="B99:B100"/>
    <mergeCell ref="A7:A9"/>
    <mergeCell ref="A1:D5"/>
    <mergeCell ref="A6:D6"/>
    <mergeCell ref="A10:A12"/>
    <mergeCell ref="A13:A15"/>
    <mergeCell ref="A16:A18"/>
    <mergeCell ref="A19:A21"/>
    <mergeCell ref="A45:A51"/>
    <mergeCell ref="A22:A24"/>
    <mergeCell ref="A25:A27"/>
    <mergeCell ref="A28:A30"/>
    <mergeCell ref="A31:A33"/>
    <mergeCell ref="A34:A36"/>
    <mergeCell ref="A37:A39"/>
    <mergeCell ref="A40:A42"/>
    <mergeCell ref="C10:C12"/>
    <mergeCell ref="C13:C15"/>
    <mergeCell ref="D27:D28"/>
    <mergeCell ref="C16:C19"/>
    <mergeCell ref="B45:B51"/>
    <mergeCell ref="C48:C49"/>
    <mergeCell ref="C37:C44"/>
    <mergeCell ref="C22:C23"/>
    <mergeCell ref="R8:T8"/>
    <mergeCell ref="L8:L9"/>
    <mergeCell ref="H8:J8"/>
    <mergeCell ref="C7:C9"/>
    <mergeCell ref="D7:D9"/>
    <mergeCell ref="Z1:AA1"/>
    <mergeCell ref="U8:U9"/>
    <mergeCell ref="V8:V9"/>
    <mergeCell ref="W7:AA7"/>
    <mergeCell ref="Z2:AA3"/>
    <mergeCell ref="Z4:AA4"/>
    <mergeCell ref="Z8:Z9"/>
    <mergeCell ref="AA8:AA9"/>
    <mergeCell ref="R7:V7"/>
    <mergeCell ref="E1:Y1"/>
    <mergeCell ref="F7:G8"/>
    <mergeCell ref="W8:Y8"/>
    <mergeCell ref="M8:O8"/>
    <mergeCell ref="M7:Q7"/>
    <mergeCell ref="Z5:AA6"/>
    <mergeCell ref="E2:Y6"/>
    <mergeCell ref="B7:B9"/>
    <mergeCell ref="E7:E9"/>
    <mergeCell ref="H7:L7"/>
    <mergeCell ref="K8:K9"/>
    <mergeCell ref="P8:P9"/>
    <mergeCell ref="Q8:Q9"/>
    <mergeCell ref="E28:E29"/>
    <mergeCell ref="C20:C21"/>
    <mergeCell ref="C27:C36"/>
    <mergeCell ref="AA97:AA98"/>
    <mergeCell ref="Z102:Z107"/>
    <mergeCell ref="S97:S98"/>
    <mergeCell ref="T97:T98"/>
    <mergeCell ref="M97:M98"/>
    <mergeCell ref="N97:N98"/>
    <mergeCell ref="O97:O98"/>
    <mergeCell ref="P97:P98"/>
    <mergeCell ref="Q97:Q98"/>
    <mergeCell ref="U97:U98"/>
    <mergeCell ref="F197:F199"/>
    <mergeCell ref="G97:G98"/>
    <mergeCell ref="H97:H98"/>
    <mergeCell ref="I97:I98"/>
    <mergeCell ref="J97:J98"/>
    <mergeCell ref="F97:F98"/>
    <mergeCell ref="F108:F110"/>
    <mergeCell ref="U108:U110"/>
    <mergeCell ref="Z108:Z110"/>
    <mergeCell ref="K102:K107"/>
    <mergeCell ref="P102:P107"/>
    <mergeCell ref="U102:U107"/>
    <mergeCell ref="V97:V98"/>
    <mergeCell ref="W97:W98"/>
    <mergeCell ref="X97:X98"/>
    <mergeCell ref="Y97:Y98"/>
    <mergeCell ref="R97:R98"/>
    <mergeCell ref="Z97:Z98"/>
    <mergeCell ref="P108:P110"/>
    <mergeCell ref="K97:K98"/>
    <mergeCell ref="L97:L98"/>
    <mergeCell ref="K108:K110"/>
    <mergeCell ref="A52:A54"/>
    <mergeCell ref="E108:E110"/>
    <mergeCell ref="E99:E100"/>
    <mergeCell ref="A97:A110"/>
    <mergeCell ref="A120:A132"/>
    <mergeCell ref="B108:B110"/>
    <mergeCell ref="C102:C107"/>
    <mergeCell ref="C210:C211"/>
    <mergeCell ref="C171:C173"/>
    <mergeCell ref="C154:C157"/>
    <mergeCell ref="C149:C153"/>
    <mergeCell ref="A186:A211"/>
    <mergeCell ref="B187:B191"/>
    <mergeCell ref="B192:B193"/>
    <mergeCell ref="B194:B196"/>
    <mergeCell ref="B197:B199"/>
    <mergeCell ref="C158:C169"/>
    <mergeCell ref="C175:C176"/>
    <mergeCell ref="D97:D98"/>
    <mergeCell ref="D99:D100"/>
    <mergeCell ref="E197:E198"/>
    <mergeCell ref="B120:B122"/>
    <mergeCell ref="B123:B125"/>
    <mergeCell ref="C108:C110"/>
    <mergeCell ref="C55:C57"/>
    <mergeCell ref="D55:D56"/>
    <mergeCell ref="E55:E56"/>
    <mergeCell ref="F55:F56"/>
    <mergeCell ref="G55:G56"/>
    <mergeCell ref="H55:H56"/>
    <mergeCell ref="I55:I56"/>
    <mergeCell ref="K55:K56"/>
    <mergeCell ref="J57:J58"/>
    <mergeCell ref="L57:L58"/>
    <mergeCell ref="M57:M58"/>
    <mergeCell ref="N57:N58"/>
    <mergeCell ref="O57:O58"/>
    <mergeCell ref="P57:P58"/>
    <mergeCell ref="Q57:Q58"/>
    <mergeCell ref="R57:R58"/>
    <mergeCell ref="S57:S58"/>
    <mergeCell ref="T57:T58"/>
    <mergeCell ref="U57:U58"/>
    <mergeCell ref="V57:V58"/>
    <mergeCell ref="W57:W58"/>
    <mergeCell ref="X57:X58"/>
    <mergeCell ref="Y57:Y58"/>
    <mergeCell ref="Z57:Z58"/>
    <mergeCell ref="AA57:AA58"/>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Q59:Q60"/>
    <mergeCell ref="R59:R60"/>
    <mergeCell ref="S59:S60"/>
    <mergeCell ref="C61:C62"/>
    <mergeCell ref="D61:D62"/>
    <mergeCell ref="E61:E62"/>
    <mergeCell ref="F61:F62"/>
    <mergeCell ref="G61:G62"/>
    <mergeCell ref="H61:H62"/>
    <mergeCell ref="I61:I62"/>
    <mergeCell ref="J61:J62"/>
    <mergeCell ref="K61:K62"/>
    <mergeCell ref="W61:W62"/>
    <mergeCell ref="X61:X62"/>
    <mergeCell ref="Y61:Y62"/>
    <mergeCell ref="Z61:Z62"/>
    <mergeCell ref="AA61:AA62"/>
    <mergeCell ref="T59:T60"/>
    <mergeCell ref="U59:U60"/>
    <mergeCell ref="V59:V60"/>
    <mergeCell ref="W59:W60"/>
    <mergeCell ref="X59:X60"/>
    <mergeCell ref="Y59:Y60"/>
    <mergeCell ref="Z59:Z60"/>
    <mergeCell ref="AA59:AA60"/>
    <mergeCell ref="L64:L65"/>
    <mergeCell ref="M64:M65"/>
    <mergeCell ref="N64:N65"/>
    <mergeCell ref="O64:O65"/>
    <mergeCell ref="P64:P65"/>
    <mergeCell ref="S61:S62"/>
    <mergeCell ref="T61:T62"/>
    <mergeCell ref="U61:U62"/>
    <mergeCell ref="V61:V62"/>
    <mergeCell ref="L61:L62"/>
    <mergeCell ref="M61:M62"/>
    <mergeCell ref="N61:N62"/>
    <mergeCell ref="O61:O62"/>
    <mergeCell ref="P61:P62"/>
    <mergeCell ref="Q61:Q62"/>
    <mergeCell ref="R61:R62"/>
    <mergeCell ref="Z64:Z65"/>
    <mergeCell ref="AA64:AA65"/>
    <mergeCell ref="C66:C67"/>
    <mergeCell ref="E66:E67"/>
    <mergeCell ref="C68:C72"/>
    <mergeCell ref="D69:D70"/>
    <mergeCell ref="E69:E70"/>
    <mergeCell ref="F69:F70"/>
    <mergeCell ref="G69:G70"/>
    <mergeCell ref="H69:H70"/>
    <mergeCell ref="I69:I70"/>
    <mergeCell ref="Q64:Q65"/>
    <mergeCell ref="R64:R65"/>
    <mergeCell ref="S64:S65"/>
    <mergeCell ref="T64:T65"/>
    <mergeCell ref="U64:U65"/>
    <mergeCell ref="V64:V65"/>
    <mergeCell ref="W64:W65"/>
    <mergeCell ref="X64:X65"/>
    <mergeCell ref="Y64:Y65"/>
    <mergeCell ref="C64:C65"/>
    <mergeCell ref="E64:E65"/>
    <mergeCell ref="J64:J65"/>
    <mergeCell ref="K64:K65"/>
    <mergeCell ref="B73:B78"/>
    <mergeCell ref="C73:C75"/>
    <mergeCell ref="D74:D75"/>
    <mergeCell ref="E74:E75"/>
    <mergeCell ref="F74:F75"/>
    <mergeCell ref="G74:G75"/>
    <mergeCell ref="H74:H75"/>
    <mergeCell ref="I74:I75"/>
    <mergeCell ref="C76:C81"/>
    <mergeCell ref="B79:B83"/>
    <mergeCell ref="L76:L77"/>
    <mergeCell ref="M76:M77"/>
    <mergeCell ref="N76:N77"/>
    <mergeCell ref="O76:O77"/>
    <mergeCell ref="P76:P77"/>
    <mergeCell ref="Q76:Q77"/>
    <mergeCell ref="R76:R77"/>
    <mergeCell ref="S76:S77"/>
    <mergeCell ref="T76:T77"/>
    <mergeCell ref="U76:U77"/>
    <mergeCell ref="V76:V77"/>
    <mergeCell ref="W76:W77"/>
    <mergeCell ref="X76:X77"/>
    <mergeCell ref="Y76:Y77"/>
    <mergeCell ref="Z76:Z77"/>
    <mergeCell ref="AA76:AA77"/>
    <mergeCell ref="D78:D79"/>
    <mergeCell ref="E78:E79"/>
    <mergeCell ref="F79:F80"/>
    <mergeCell ref="G79:G80"/>
    <mergeCell ref="H79:H82"/>
    <mergeCell ref="I79:I82"/>
    <mergeCell ref="J79:J82"/>
    <mergeCell ref="K79:K82"/>
    <mergeCell ref="L79:L82"/>
    <mergeCell ref="M79:M82"/>
    <mergeCell ref="N79:N82"/>
    <mergeCell ref="O79:O82"/>
    <mergeCell ref="P79:P82"/>
    <mergeCell ref="Q79:Q82"/>
    <mergeCell ref="R79:R82"/>
    <mergeCell ref="S79:S82"/>
    <mergeCell ref="T79:T82"/>
    <mergeCell ref="U79:U82"/>
    <mergeCell ref="V79:V82"/>
    <mergeCell ref="W79:W82"/>
    <mergeCell ref="X79:X82"/>
    <mergeCell ref="Y79:Y82"/>
    <mergeCell ref="Z79:Z82"/>
    <mergeCell ref="AA79:AA82"/>
    <mergeCell ref="C82:C87"/>
    <mergeCell ref="E82:E87"/>
    <mergeCell ref="F82:F83"/>
    <mergeCell ref="G82:G83"/>
    <mergeCell ref="O84:O87"/>
    <mergeCell ref="P84:P87"/>
    <mergeCell ref="Q84:Q87"/>
    <mergeCell ref="R84:R87"/>
    <mergeCell ref="S84:S87"/>
    <mergeCell ref="T84:T87"/>
    <mergeCell ref="U84:U87"/>
    <mergeCell ref="V84:V87"/>
    <mergeCell ref="W84:W87"/>
    <mergeCell ref="X84:X87"/>
    <mergeCell ref="Y84:Y87"/>
    <mergeCell ref="Z84:Z87"/>
    <mergeCell ref="AA84:AA87"/>
    <mergeCell ref="B84:B87"/>
    <mergeCell ref="D84:D85"/>
    <mergeCell ref="H84:H87"/>
    <mergeCell ref="I84:I87"/>
    <mergeCell ref="J84:J87"/>
    <mergeCell ref="K84:K87"/>
    <mergeCell ref="L84:L87"/>
    <mergeCell ref="M84:M87"/>
    <mergeCell ref="N84:N87"/>
    <mergeCell ref="F85:F87"/>
    <mergeCell ref="G85:G87"/>
    <mergeCell ref="D86:D87"/>
    <mergeCell ref="B88:B96"/>
    <mergeCell ref="C88:C96"/>
    <mergeCell ref="D88:D91"/>
    <mergeCell ref="E88:E96"/>
    <mergeCell ref="F88:F89"/>
    <mergeCell ref="G88:G89"/>
    <mergeCell ref="H88:H89"/>
    <mergeCell ref="I88:I89"/>
    <mergeCell ref="J88:J89"/>
    <mergeCell ref="D92:D96"/>
    <mergeCell ref="F93:F96"/>
    <mergeCell ref="G93:G94"/>
    <mergeCell ref="H93:H94"/>
    <mergeCell ref="I93:I94"/>
    <mergeCell ref="J93:J94"/>
    <mergeCell ref="T88:T89"/>
    <mergeCell ref="U88:U89"/>
    <mergeCell ref="V88:V89"/>
    <mergeCell ref="W88:W89"/>
    <mergeCell ref="X88:X89"/>
    <mergeCell ref="Y88:Y89"/>
    <mergeCell ref="Z88:Z89"/>
    <mergeCell ref="AA88:AA89"/>
    <mergeCell ref="F91:F92"/>
    <mergeCell ref="G91:G92"/>
    <mergeCell ref="H91:H92"/>
    <mergeCell ref="I91:I92"/>
    <mergeCell ref="K88:K89"/>
    <mergeCell ref="L88:L89"/>
    <mergeCell ref="M88:M89"/>
    <mergeCell ref="N88:N89"/>
    <mergeCell ref="O88:O89"/>
    <mergeCell ref="P88:P89"/>
    <mergeCell ref="Q88:Q89"/>
    <mergeCell ref="R88:R89"/>
    <mergeCell ref="S88:S89"/>
    <mergeCell ref="P95:P96"/>
    <mergeCell ref="Q95:Q96"/>
    <mergeCell ref="R95:R96"/>
    <mergeCell ref="S95:S96"/>
    <mergeCell ref="T95:T96"/>
    <mergeCell ref="U95:U96"/>
    <mergeCell ref="V95:V96"/>
    <mergeCell ref="K93:K94"/>
    <mergeCell ref="L93:L94"/>
    <mergeCell ref="M93:M94"/>
    <mergeCell ref="N93:N94"/>
    <mergeCell ref="O93:O94"/>
    <mergeCell ref="P93:P94"/>
    <mergeCell ref="Q93:Q94"/>
    <mergeCell ref="R93:R94"/>
    <mergeCell ref="S93:S94"/>
    <mergeCell ref="A133:A185"/>
    <mergeCell ref="W95:W96"/>
    <mergeCell ref="X95:X96"/>
    <mergeCell ref="Y95:Y96"/>
    <mergeCell ref="Z95:Z96"/>
    <mergeCell ref="AA95:AA96"/>
    <mergeCell ref="A55:A96"/>
    <mergeCell ref="T93:T94"/>
    <mergeCell ref="U93:U94"/>
    <mergeCell ref="V93:V94"/>
    <mergeCell ref="W93:W94"/>
    <mergeCell ref="X93:X94"/>
    <mergeCell ref="Y93:Y94"/>
    <mergeCell ref="Z93:Z94"/>
    <mergeCell ref="AA93:AA94"/>
    <mergeCell ref="G95:G96"/>
    <mergeCell ref="H95:H96"/>
    <mergeCell ref="I95:I96"/>
    <mergeCell ref="J95:J96"/>
    <mergeCell ref="K95:K96"/>
    <mergeCell ref="L95:L96"/>
    <mergeCell ref="M95:M96"/>
    <mergeCell ref="N95:N96"/>
    <mergeCell ref="O95:O96"/>
  </mergeCells>
  <phoneticPr fontId="47" type="noConversion"/>
  <dataValidations count="2">
    <dataValidation type="whole" errorStyle="warning" operator="greaterThanOrEqual" allowBlank="1" showInputMessage="1" showErrorMessage="1" errorTitle="Valor erróneo" error="Sólo se permite valores igual o mayores que cero (0)" promptTitle="Información" prompt="Sólo se permite valores enteros" sqref="W10:X32 W33:W40 X33:X36 R155:R157 H174:I184 R158:S158 W187:X1048576 W171:X185 I185 M161:N169 H88:I88 H95:I95 R152:S152 X157:X158 N157:N158 M155:M160 W160 R161:S169 W186 R10:S51 H93:I93 R159:R160 M152:N152 W161:X169 M149:N150 S157 W152:X152 H99:I119 W155:W158 R149:S150 M171:N1048576 H152:I152 H155:I158 H149:I150 H164:I172 R171:S1048576 W149:X150 M99:N119 W99:X119 R99:S119 H90:I91 W41:X64 R52:R64 S52:S63 M10:N56 U55:U56 I63:I64 N63:N64 I71:I74 N59 N57 N61 H10:I55 M83:N84 I78:I79 K55 I59 I57 I61 P55 H83:I84 N78:N79 Z55:Z56 I76 R66:S88 N66:N76 I66:I69 W66:X88 Z95:AA95 R90:S93 M88:N88 M90:N93 P95:S95 M95:N95 U95:X95 W90:X93 H97:I97 W97:X97 R97:S97 M97:N97 L120:L132 Q120:R132 V120:W132 I142:I148 S142:S148 X134:Y134 W133:X133 N134:N148 X135:X137 M133 X138:Y148 R133:S133 H186:I199 H212:I1048576" xr:uid="{00000000-0002-0000-0000-000000000000}">
      <formula1>0</formula1>
    </dataValidation>
    <dataValidation type="decimal" operator="greaterThanOrEqual" allowBlank="1" showInputMessage="1" showErrorMessage="1" sqref="X186 Y135:Y137" xr:uid="{00000000-0002-0000-0000-000001000000}">
      <formula1>-1000000000</formula1>
    </dataValidation>
  </dataValidations>
  <printOptions horizontalCentered="1"/>
  <pageMargins left="0.15748031496062992" right="0.15748031496062992" top="0.94488188976377951" bottom="0.59055118110236215" header="0.31496062992125984" footer="0.27559055118110237"/>
  <pageSetup paperSize="5" scale="40" orientation="landscape" horizontalDpi="4294967293" verticalDpi="4294967293" r:id="rId1"/>
  <headerFooter>
    <oddHeader>&amp;C&amp;"Arial Black,Normal"&amp;36&amp;K00-004COPIA CONTROLADA</oddHeader>
  </headerFooter>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1</xdr:col>
                <xdr:colOff>830580</xdr:colOff>
                <xdr:row>0</xdr:row>
                <xdr:rowOff>0</xdr:rowOff>
              </from>
              <to>
                <xdr:col>2</xdr:col>
                <xdr:colOff>1485900</xdr:colOff>
                <xdr:row>5</xdr:row>
                <xdr:rowOff>7620</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
  <sheetViews>
    <sheetView workbookViewId="0">
      <selection activeCell="C5" sqref="C5:D7"/>
    </sheetView>
  </sheetViews>
  <sheetFormatPr baseColWidth="10" defaultRowHeight="14.4" x14ac:dyDescent="0.3"/>
  <sheetData>
    <row r="1" spans="1:20" ht="15" customHeight="1" x14ac:dyDescent="0.3">
      <c r="A1" s="676" t="s">
        <v>65</v>
      </c>
      <c r="B1" s="676"/>
      <c r="C1" s="678" t="s">
        <v>74</v>
      </c>
      <c r="D1" s="678"/>
      <c r="E1" s="678" t="s">
        <v>75</v>
      </c>
      <c r="F1" s="678"/>
      <c r="G1" s="678" t="s">
        <v>75</v>
      </c>
      <c r="H1" s="678"/>
      <c r="I1" s="678" t="s">
        <v>75</v>
      </c>
      <c r="J1" s="678"/>
      <c r="K1" s="678" t="s">
        <v>75</v>
      </c>
      <c r="L1" s="678"/>
      <c r="M1" s="678" t="s">
        <v>75</v>
      </c>
      <c r="N1" s="678"/>
      <c r="O1" s="678" t="s">
        <v>76</v>
      </c>
      <c r="P1" s="678"/>
      <c r="Q1" s="678" t="s">
        <v>76</v>
      </c>
      <c r="R1" s="678"/>
      <c r="S1" s="678" t="s">
        <v>76</v>
      </c>
      <c r="T1" s="678"/>
    </row>
    <row r="2" spans="1:20" x14ac:dyDescent="0.3">
      <c r="A2" s="676"/>
      <c r="B2" s="676"/>
      <c r="C2" s="678"/>
      <c r="D2" s="678"/>
      <c r="E2" s="678"/>
      <c r="F2" s="678"/>
      <c r="G2" s="678"/>
      <c r="H2" s="678"/>
      <c r="I2" s="678"/>
      <c r="J2" s="678"/>
      <c r="K2" s="678"/>
      <c r="L2" s="678"/>
      <c r="M2" s="678"/>
      <c r="N2" s="678"/>
      <c r="O2" s="678"/>
      <c r="P2" s="678"/>
      <c r="Q2" s="678"/>
      <c r="R2" s="678"/>
      <c r="S2" s="678"/>
      <c r="T2" s="678"/>
    </row>
    <row r="3" spans="1:20" x14ac:dyDescent="0.3">
      <c r="A3" s="676" t="s">
        <v>66</v>
      </c>
      <c r="B3" s="676"/>
      <c r="C3" s="678"/>
      <c r="D3" s="678"/>
      <c r="E3" s="678"/>
      <c r="F3" s="678"/>
      <c r="G3" s="678"/>
      <c r="H3" s="678"/>
      <c r="I3" s="678"/>
      <c r="J3" s="678"/>
      <c r="K3" s="678"/>
      <c r="L3" s="678"/>
      <c r="M3" s="678"/>
      <c r="N3" s="678"/>
      <c r="O3" s="678"/>
      <c r="P3" s="678"/>
      <c r="Q3" s="678"/>
      <c r="R3" s="678"/>
      <c r="S3" s="678"/>
      <c r="T3" s="678"/>
    </row>
    <row r="4" spans="1:20" x14ac:dyDescent="0.3">
      <c r="A4" s="676"/>
      <c r="B4" s="676"/>
      <c r="C4" s="676">
        <v>2016</v>
      </c>
      <c r="D4" s="676"/>
      <c r="E4" s="676">
        <v>2017</v>
      </c>
      <c r="F4" s="676"/>
      <c r="G4" s="676">
        <v>2018</v>
      </c>
      <c r="H4" s="676"/>
      <c r="I4" s="676">
        <v>2019</v>
      </c>
      <c r="J4" s="676"/>
      <c r="K4" s="676">
        <v>2020</v>
      </c>
      <c r="L4" s="676"/>
      <c r="M4" s="676">
        <v>2021</v>
      </c>
      <c r="N4" s="676"/>
      <c r="O4" s="676">
        <v>2022</v>
      </c>
      <c r="P4" s="676"/>
      <c r="Q4" s="676">
        <v>2023</v>
      </c>
      <c r="R4" s="676"/>
      <c r="S4" s="676">
        <v>2024</v>
      </c>
      <c r="T4" s="676"/>
    </row>
    <row r="5" spans="1:20" x14ac:dyDescent="0.3">
      <c r="A5" s="677" t="s">
        <v>67</v>
      </c>
      <c r="B5" s="677"/>
      <c r="C5" s="676"/>
      <c r="D5" s="676"/>
      <c r="E5" s="676"/>
      <c r="F5" s="676"/>
      <c r="G5" s="676"/>
      <c r="H5" s="676"/>
      <c r="I5" s="676"/>
      <c r="J5" s="676"/>
      <c r="K5" s="676"/>
      <c r="L5" s="676"/>
      <c r="M5" s="676"/>
      <c r="N5" s="676"/>
      <c r="O5" s="676"/>
      <c r="P5" s="676"/>
      <c r="Q5" s="676"/>
      <c r="R5" s="676"/>
      <c r="S5" s="676"/>
      <c r="T5" s="676"/>
    </row>
    <row r="6" spans="1:20" x14ac:dyDescent="0.3">
      <c r="A6" s="677"/>
      <c r="B6" s="677"/>
      <c r="C6" s="676"/>
      <c r="D6" s="676"/>
      <c r="E6" s="676"/>
      <c r="F6" s="676"/>
      <c r="G6" s="676"/>
      <c r="H6" s="676"/>
      <c r="I6" s="676"/>
      <c r="J6" s="676"/>
      <c r="K6" s="676"/>
      <c r="L6" s="676"/>
      <c r="M6" s="676"/>
      <c r="N6" s="676"/>
      <c r="O6" s="676"/>
      <c r="P6" s="676"/>
      <c r="Q6" s="676"/>
      <c r="R6" s="676"/>
      <c r="S6" s="676"/>
      <c r="T6" s="676"/>
    </row>
    <row r="7" spans="1:20" x14ac:dyDescent="0.3">
      <c r="A7" s="677"/>
      <c r="B7" s="677"/>
      <c r="C7" s="676"/>
      <c r="D7" s="676"/>
      <c r="E7" s="676"/>
      <c r="F7" s="676"/>
      <c r="G7" s="676"/>
      <c r="H7" s="676"/>
      <c r="I7" s="676"/>
      <c r="J7" s="676"/>
      <c r="K7" s="676"/>
      <c r="L7" s="676"/>
      <c r="M7" s="676"/>
      <c r="N7" s="676"/>
      <c r="O7" s="676"/>
      <c r="P7" s="676"/>
      <c r="Q7" s="676"/>
      <c r="R7" s="676"/>
      <c r="S7" s="676"/>
      <c r="T7" s="676"/>
    </row>
    <row r="8" spans="1:20" x14ac:dyDescent="0.3">
      <c r="A8" s="677" t="s">
        <v>68</v>
      </c>
      <c r="B8" s="677"/>
      <c r="C8" s="676"/>
      <c r="D8" s="676"/>
      <c r="E8" s="676"/>
      <c r="F8" s="676"/>
      <c r="G8" s="676"/>
      <c r="H8" s="676"/>
      <c r="I8" s="676"/>
      <c r="J8" s="676"/>
      <c r="K8" s="676"/>
      <c r="L8" s="676"/>
      <c r="M8" s="676"/>
      <c r="N8" s="676"/>
      <c r="O8" s="676"/>
      <c r="P8" s="676"/>
      <c r="Q8" s="676"/>
      <c r="R8" s="676"/>
      <c r="S8" s="676"/>
      <c r="T8" s="676"/>
    </row>
    <row r="9" spans="1:20" x14ac:dyDescent="0.3">
      <c r="A9" s="677"/>
      <c r="B9" s="677"/>
      <c r="C9" s="676"/>
      <c r="D9" s="676"/>
      <c r="E9" s="676"/>
      <c r="F9" s="676"/>
      <c r="G9" s="676"/>
      <c r="H9" s="676"/>
      <c r="I9" s="676"/>
      <c r="J9" s="676"/>
      <c r="K9" s="676"/>
      <c r="L9" s="676"/>
      <c r="M9" s="676"/>
      <c r="N9" s="676"/>
      <c r="O9" s="676"/>
      <c r="P9" s="676"/>
      <c r="Q9" s="676"/>
      <c r="R9" s="676"/>
      <c r="S9" s="676"/>
      <c r="T9" s="676"/>
    </row>
    <row r="10" spans="1:20" x14ac:dyDescent="0.3">
      <c r="A10" s="677"/>
      <c r="B10" s="677"/>
      <c r="C10" s="676"/>
      <c r="D10" s="676"/>
      <c r="E10" s="676"/>
      <c r="F10" s="676"/>
      <c r="G10" s="676"/>
      <c r="H10" s="676"/>
      <c r="I10" s="676"/>
      <c r="J10" s="676"/>
      <c r="K10" s="676"/>
      <c r="L10" s="676"/>
      <c r="M10" s="676"/>
      <c r="N10" s="676"/>
      <c r="O10" s="676"/>
      <c r="P10" s="676"/>
      <c r="Q10" s="676"/>
      <c r="R10" s="676"/>
      <c r="S10" s="676"/>
      <c r="T10" s="676"/>
    </row>
    <row r="11" spans="1:20" x14ac:dyDescent="0.3">
      <c r="A11" s="677" t="s">
        <v>69</v>
      </c>
      <c r="B11" s="677"/>
      <c r="C11" s="676"/>
      <c r="D11" s="676"/>
      <c r="E11" s="676"/>
      <c r="F11" s="676"/>
      <c r="G11" s="676"/>
      <c r="H11" s="676"/>
      <c r="I11" s="676"/>
      <c r="J11" s="676"/>
      <c r="K11" s="676"/>
      <c r="L11" s="676"/>
      <c r="M11" s="676"/>
      <c r="N11" s="676"/>
      <c r="O11" s="676"/>
      <c r="P11" s="676"/>
      <c r="Q11" s="676"/>
      <c r="R11" s="676"/>
      <c r="S11" s="676"/>
      <c r="T11" s="676"/>
    </row>
    <row r="12" spans="1:20" x14ac:dyDescent="0.3">
      <c r="A12" s="677"/>
      <c r="B12" s="677"/>
      <c r="C12" s="676"/>
      <c r="D12" s="676"/>
      <c r="E12" s="676"/>
      <c r="F12" s="676"/>
      <c r="G12" s="676"/>
      <c r="H12" s="676"/>
      <c r="I12" s="676"/>
      <c r="J12" s="676"/>
      <c r="K12" s="676"/>
      <c r="L12" s="676"/>
      <c r="M12" s="676"/>
      <c r="N12" s="676"/>
      <c r="O12" s="676"/>
      <c r="P12" s="676"/>
      <c r="Q12" s="676"/>
      <c r="R12" s="676"/>
      <c r="S12" s="676"/>
      <c r="T12" s="676"/>
    </row>
    <row r="13" spans="1:20" x14ac:dyDescent="0.3">
      <c r="A13" s="677"/>
      <c r="B13" s="677"/>
      <c r="C13" s="676"/>
      <c r="D13" s="676"/>
      <c r="E13" s="676"/>
      <c r="F13" s="676"/>
      <c r="G13" s="676"/>
      <c r="H13" s="676"/>
      <c r="I13" s="676"/>
      <c r="J13" s="676"/>
      <c r="K13" s="676"/>
      <c r="L13" s="676"/>
      <c r="M13" s="676"/>
      <c r="N13" s="676"/>
      <c r="O13" s="676"/>
      <c r="P13" s="676"/>
      <c r="Q13" s="676"/>
      <c r="R13" s="676"/>
      <c r="S13" s="676"/>
      <c r="T13" s="676"/>
    </row>
    <row r="14" spans="1:20" x14ac:dyDescent="0.3">
      <c r="A14" s="677" t="s">
        <v>70</v>
      </c>
      <c r="B14" s="677"/>
      <c r="C14" s="676"/>
      <c r="D14" s="676"/>
      <c r="E14" s="676"/>
      <c r="F14" s="676"/>
      <c r="G14" s="676"/>
      <c r="H14" s="676"/>
      <c r="I14" s="676"/>
      <c r="J14" s="676"/>
      <c r="K14" s="676"/>
      <c r="L14" s="676"/>
      <c r="M14" s="676"/>
      <c r="N14" s="676"/>
      <c r="O14" s="676"/>
      <c r="P14" s="676"/>
      <c r="Q14" s="676"/>
      <c r="R14" s="676"/>
      <c r="S14" s="676"/>
      <c r="T14" s="676"/>
    </row>
    <row r="15" spans="1:20" x14ac:dyDescent="0.3">
      <c r="A15" s="677"/>
      <c r="B15" s="677"/>
      <c r="C15" s="676"/>
      <c r="D15" s="676"/>
      <c r="E15" s="676"/>
      <c r="F15" s="676"/>
      <c r="G15" s="676"/>
      <c r="H15" s="676"/>
      <c r="I15" s="676"/>
      <c r="J15" s="676"/>
      <c r="K15" s="676"/>
      <c r="L15" s="676"/>
      <c r="M15" s="676"/>
      <c r="N15" s="676"/>
      <c r="O15" s="676"/>
      <c r="P15" s="676"/>
      <c r="Q15" s="676"/>
      <c r="R15" s="676"/>
      <c r="S15" s="676"/>
      <c r="T15" s="676"/>
    </row>
    <row r="16" spans="1:20" x14ac:dyDescent="0.3">
      <c r="A16" s="677"/>
      <c r="B16" s="677"/>
      <c r="C16" s="676"/>
      <c r="D16" s="676"/>
      <c r="E16" s="676"/>
      <c r="F16" s="676"/>
      <c r="G16" s="676"/>
      <c r="H16" s="676"/>
      <c r="I16" s="676"/>
      <c r="J16" s="676"/>
      <c r="K16" s="676"/>
      <c r="L16" s="676"/>
      <c r="M16" s="676"/>
      <c r="N16" s="676"/>
      <c r="O16" s="676"/>
      <c r="P16" s="676"/>
      <c r="Q16" s="676"/>
      <c r="R16" s="676"/>
      <c r="S16" s="676"/>
      <c r="T16" s="676"/>
    </row>
    <row r="17" spans="1:20" x14ac:dyDescent="0.3">
      <c r="A17" s="677" t="s">
        <v>71</v>
      </c>
      <c r="B17" s="677"/>
      <c r="C17" s="676"/>
      <c r="D17" s="676"/>
      <c r="E17" s="676"/>
      <c r="F17" s="676"/>
      <c r="G17" s="676"/>
      <c r="H17" s="676"/>
      <c r="I17" s="676"/>
      <c r="J17" s="676"/>
      <c r="K17" s="676"/>
      <c r="L17" s="676"/>
      <c r="M17" s="676"/>
      <c r="N17" s="676"/>
      <c r="O17" s="676"/>
      <c r="P17" s="676"/>
      <c r="Q17" s="676"/>
      <c r="R17" s="676"/>
      <c r="S17" s="676"/>
      <c r="T17" s="676"/>
    </row>
    <row r="18" spans="1:20" x14ac:dyDescent="0.3">
      <c r="A18" s="677"/>
      <c r="B18" s="677"/>
      <c r="C18" s="676"/>
      <c r="D18" s="676"/>
      <c r="E18" s="676"/>
      <c r="F18" s="676"/>
      <c r="G18" s="676"/>
      <c r="H18" s="676"/>
      <c r="I18" s="676"/>
      <c r="J18" s="676"/>
      <c r="K18" s="676"/>
      <c r="L18" s="676"/>
      <c r="M18" s="676"/>
      <c r="N18" s="676"/>
      <c r="O18" s="676"/>
      <c r="P18" s="676"/>
      <c r="Q18" s="676"/>
      <c r="R18" s="676"/>
      <c r="S18" s="676"/>
      <c r="T18" s="676"/>
    </row>
    <row r="19" spans="1:20" x14ac:dyDescent="0.3">
      <c r="A19" s="677"/>
      <c r="B19" s="677"/>
      <c r="C19" s="676"/>
      <c r="D19" s="676"/>
      <c r="E19" s="676"/>
      <c r="F19" s="676"/>
      <c r="G19" s="676"/>
      <c r="H19" s="676"/>
      <c r="I19" s="676"/>
      <c r="J19" s="676"/>
      <c r="K19" s="676"/>
      <c r="L19" s="676"/>
      <c r="M19" s="676"/>
      <c r="N19" s="676"/>
      <c r="O19" s="676"/>
      <c r="P19" s="676"/>
      <c r="Q19" s="676"/>
      <c r="R19" s="676"/>
      <c r="S19" s="676"/>
      <c r="T19" s="676"/>
    </row>
    <row r="20" spans="1:20" x14ac:dyDescent="0.3">
      <c r="A20" s="677" t="s">
        <v>72</v>
      </c>
      <c r="B20" s="677"/>
      <c r="C20" s="676"/>
      <c r="D20" s="676"/>
      <c r="E20" s="676"/>
      <c r="F20" s="676"/>
      <c r="G20" s="676"/>
      <c r="H20" s="676"/>
      <c r="I20" s="676"/>
      <c r="J20" s="676"/>
      <c r="K20" s="676"/>
      <c r="L20" s="676"/>
      <c r="M20" s="676"/>
      <c r="N20" s="676"/>
      <c r="O20" s="676"/>
      <c r="P20" s="676"/>
      <c r="Q20" s="676"/>
      <c r="R20" s="676"/>
      <c r="S20" s="676"/>
      <c r="T20" s="676"/>
    </row>
    <row r="21" spans="1:20" x14ac:dyDescent="0.3">
      <c r="A21" s="677"/>
      <c r="B21" s="677"/>
      <c r="C21" s="676"/>
      <c r="D21" s="676"/>
      <c r="E21" s="676"/>
      <c r="F21" s="676"/>
      <c r="G21" s="676"/>
      <c r="H21" s="676"/>
      <c r="I21" s="676"/>
      <c r="J21" s="676"/>
      <c r="K21" s="676"/>
      <c r="L21" s="676"/>
      <c r="M21" s="676"/>
      <c r="N21" s="676"/>
      <c r="O21" s="676"/>
      <c r="P21" s="676"/>
      <c r="Q21" s="676"/>
      <c r="R21" s="676"/>
      <c r="S21" s="676"/>
      <c r="T21" s="676"/>
    </row>
    <row r="22" spans="1:20" x14ac:dyDescent="0.3">
      <c r="A22" s="677"/>
      <c r="B22" s="677"/>
      <c r="C22" s="676"/>
      <c r="D22" s="676"/>
      <c r="E22" s="676"/>
      <c r="F22" s="676"/>
      <c r="G22" s="676"/>
      <c r="H22" s="676"/>
      <c r="I22" s="676"/>
      <c r="J22" s="676"/>
      <c r="K22" s="676"/>
      <c r="L22" s="676"/>
      <c r="M22" s="676"/>
      <c r="N22" s="676"/>
      <c r="O22" s="676"/>
      <c r="P22" s="676"/>
      <c r="Q22" s="676"/>
      <c r="R22" s="676"/>
      <c r="S22" s="676"/>
      <c r="T22" s="676"/>
    </row>
    <row r="23" spans="1:20" ht="15" customHeight="1" x14ac:dyDescent="0.3">
      <c r="A23" s="677" t="s">
        <v>73</v>
      </c>
      <c r="B23" s="677"/>
      <c r="C23" s="676"/>
      <c r="D23" s="676"/>
      <c r="E23" s="676"/>
      <c r="F23" s="676"/>
      <c r="G23" s="676"/>
      <c r="H23" s="676"/>
      <c r="I23" s="676"/>
      <c r="J23" s="676"/>
      <c r="K23" s="676"/>
      <c r="L23" s="676"/>
      <c r="M23" s="676"/>
      <c r="N23" s="676"/>
      <c r="O23" s="676"/>
      <c r="P23" s="676"/>
      <c r="Q23" s="676"/>
      <c r="R23" s="676"/>
      <c r="S23" s="676"/>
      <c r="T23" s="676"/>
    </row>
    <row r="24" spans="1:20" x14ac:dyDescent="0.3">
      <c r="A24" s="677"/>
      <c r="B24" s="677"/>
      <c r="C24" s="676"/>
      <c r="D24" s="676"/>
      <c r="E24" s="676"/>
      <c r="F24" s="676"/>
      <c r="G24" s="676"/>
      <c r="H24" s="676"/>
      <c r="I24" s="676"/>
      <c r="J24" s="676"/>
      <c r="K24" s="676"/>
      <c r="L24" s="676"/>
      <c r="M24" s="676"/>
      <c r="N24" s="676"/>
      <c r="O24" s="676"/>
      <c r="P24" s="676"/>
      <c r="Q24" s="676"/>
      <c r="R24" s="676"/>
      <c r="S24" s="676"/>
      <c r="T24" s="676"/>
    </row>
    <row r="25" spans="1:20" x14ac:dyDescent="0.3">
      <c r="A25" s="677"/>
      <c r="B25" s="677"/>
      <c r="C25" s="676"/>
      <c r="D25" s="676"/>
      <c r="E25" s="676"/>
      <c r="F25" s="676"/>
      <c r="G25" s="676"/>
      <c r="H25" s="676"/>
      <c r="I25" s="676"/>
      <c r="J25" s="676"/>
      <c r="K25" s="676"/>
      <c r="L25" s="676"/>
      <c r="M25" s="676"/>
      <c r="N25" s="676"/>
      <c r="O25" s="676"/>
      <c r="P25" s="676"/>
      <c r="Q25" s="676"/>
      <c r="R25" s="676"/>
      <c r="S25" s="676"/>
      <c r="T25" s="676"/>
    </row>
  </sheetData>
  <mergeCells count="90">
    <mergeCell ref="S1:T3"/>
    <mergeCell ref="Q4:R4"/>
    <mergeCell ref="S4:T4"/>
    <mergeCell ref="M5:N7"/>
    <mergeCell ref="O5:P7"/>
    <mergeCell ref="M1:N3"/>
    <mergeCell ref="O1:P3"/>
    <mergeCell ref="Q5:R7"/>
    <mergeCell ref="S5:T7"/>
    <mergeCell ref="Q1:R3"/>
    <mergeCell ref="O4:P4"/>
    <mergeCell ref="A1:B2"/>
    <mergeCell ref="A3:B4"/>
    <mergeCell ref="C4:D4"/>
    <mergeCell ref="E4:F4"/>
    <mergeCell ref="G4:H4"/>
    <mergeCell ref="C1:D3"/>
    <mergeCell ref="E1:F3"/>
    <mergeCell ref="G1:H3"/>
    <mergeCell ref="I1:J3"/>
    <mergeCell ref="K1:L3"/>
    <mergeCell ref="E8:F10"/>
    <mergeCell ref="K4:L4"/>
    <mergeCell ref="M4:N4"/>
    <mergeCell ref="K8:L10"/>
    <mergeCell ref="M8:N10"/>
    <mergeCell ref="A5:B7"/>
    <mergeCell ref="I4:J4"/>
    <mergeCell ref="O8:P10"/>
    <mergeCell ref="A23:B25"/>
    <mergeCell ref="C5:D7"/>
    <mergeCell ref="E5:F7"/>
    <mergeCell ref="G5:H7"/>
    <mergeCell ref="I5:J7"/>
    <mergeCell ref="C14:D16"/>
    <mergeCell ref="E14:F16"/>
    <mergeCell ref="G14:H16"/>
    <mergeCell ref="I14:J16"/>
    <mergeCell ref="A8:B10"/>
    <mergeCell ref="A11:B13"/>
    <mergeCell ref="A14:B16"/>
    <mergeCell ref="A17:B19"/>
    <mergeCell ref="A20:B22"/>
    <mergeCell ref="C8:D10"/>
    <mergeCell ref="Q8:R10"/>
    <mergeCell ref="K5:L7"/>
    <mergeCell ref="S8:T10"/>
    <mergeCell ref="C11:D13"/>
    <mergeCell ref="E11:F13"/>
    <mergeCell ref="G11:H13"/>
    <mergeCell ref="I11:J13"/>
    <mergeCell ref="K11:L13"/>
    <mergeCell ref="M11:N13"/>
    <mergeCell ref="O11:P13"/>
    <mergeCell ref="Q11:R13"/>
    <mergeCell ref="S11:T13"/>
    <mergeCell ref="G8:H10"/>
    <mergeCell ref="I8:J10"/>
    <mergeCell ref="K14:L16"/>
    <mergeCell ref="M14:N16"/>
    <mergeCell ref="O14:P16"/>
    <mergeCell ref="Q14:R16"/>
    <mergeCell ref="S14:T16"/>
    <mergeCell ref="C17:D19"/>
    <mergeCell ref="E17:F19"/>
    <mergeCell ref="G17:H19"/>
    <mergeCell ref="I17:J19"/>
    <mergeCell ref="K17:L19"/>
    <mergeCell ref="M17:N19"/>
    <mergeCell ref="O17:P19"/>
    <mergeCell ref="Q17:R19"/>
    <mergeCell ref="Q23:R25"/>
    <mergeCell ref="S17:T19"/>
    <mergeCell ref="M20:N22"/>
    <mergeCell ref="S23:T25"/>
    <mergeCell ref="O20:P22"/>
    <mergeCell ref="Q20:R22"/>
    <mergeCell ref="S20:T22"/>
    <mergeCell ref="M23:N25"/>
    <mergeCell ref="O23:P25"/>
    <mergeCell ref="C23:D25"/>
    <mergeCell ref="E23:F25"/>
    <mergeCell ref="G23:H25"/>
    <mergeCell ref="I23:J25"/>
    <mergeCell ref="K23:L25"/>
    <mergeCell ref="C20:D22"/>
    <mergeCell ref="E20:F22"/>
    <mergeCell ref="G20:H22"/>
    <mergeCell ref="I20:J22"/>
    <mergeCell ref="K20:L22"/>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1"/>
  <sheetViews>
    <sheetView workbookViewId="0">
      <selection sqref="A1:B3"/>
    </sheetView>
  </sheetViews>
  <sheetFormatPr baseColWidth="10" defaultRowHeight="14.4" x14ac:dyDescent="0.3"/>
  <sheetData>
    <row r="1" spans="1:24" x14ac:dyDescent="0.3">
      <c r="A1" s="680" t="s">
        <v>77</v>
      </c>
      <c r="B1" s="680"/>
      <c r="C1" s="680" t="s">
        <v>78</v>
      </c>
      <c r="D1" s="680"/>
      <c r="E1" s="680"/>
      <c r="F1" s="680"/>
      <c r="G1" s="680" t="s">
        <v>79</v>
      </c>
      <c r="H1" s="680"/>
      <c r="I1" s="680" t="s">
        <v>80</v>
      </c>
      <c r="J1" s="680"/>
      <c r="K1" s="680" t="s">
        <v>81</v>
      </c>
      <c r="L1" s="680"/>
      <c r="M1" s="680" t="s">
        <v>82</v>
      </c>
      <c r="N1" s="680"/>
      <c r="O1" s="680" t="s">
        <v>83</v>
      </c>
      <c r="P1" s="680"/>
      <c r="Q1" s="680" t="s">
        <v>84</v>
      </c>
      <c r="R1" s="680"/>
      <c r="S1" s="680" t="s">
        <v>85</v>
      </c>
      <c r="T1" s="680"/>
      <c r="U1" s="680" t="s">
        <v>86</v>
      </c>
      <c r="V1" s="680"/>
      <c r="W1" s="680" t="s">
        <v>87</v>
      </c>
      <c r="X1" s="680"/>
    </row>
    <row r="2" spans="1:24" x14ac:dyDescent="0.3">
      <c r="A2" s="680"/>
      <c r="B2" s="680"/>
      <c r="C2" s="680"/>
      <c r="D2" s="680"/>
      <c r="E2" s="680"/>
      <c r="F2" s="680"/>
      <c r="G2" s="680"/>
      <c r="H2" s="680"/>
      <c r="I2" s="680"/>
      <c r="J2" s="680"/>
      <c r="K2" s="680"/>
      <c r="L2" s="680"/>
      <c r="M2" s="680"/>
      <c r="N2" s="680"/>
      <c r="O2" s="680"/>
      <c r="P2" s="680"/>
      <c r="Q2" s="680"/>
      <c r="R2" s="680"/>
      <c r="S2" s="680"/>
      <c r="T2" s="680"/>
      <c r="U2" s="680"/>
      <c r="V2" s="680"/>
      <c r="W2" s="680"/>
      <c r="X2" s="680"/>
    </row>
    <row r="3" spans="1:24" x14ac:dyDescent="0.3">
      <c r="A3" s="680"/>
      <c r="B3" s="680"/>
      <c r="C3" s="680"/>
      <c r="D3" s="680"/>
      <c r="E3" s="680"/>
      <c r="F3" s="680"/>
      <c r="G3" s="680"/>
      <c r="H3" s="680"/>
      <c r="I3" s="680"/>
      <c r="J3" s="680"/>
      <c r="K3" s="680"/>
      <c r="L3" s="680"/>
      <c r="M3" s="680"/>
      <c r="N3" s="680"/>
      <c r="O3" s="680"/>
      <c r="P3" s="680"/>
      <c r="Q3" s="680"/>
      <c r="R3" s="680"/>
      <c r="S3" s="680"/>
      <c r="T3" s="680"/>
      <c r="U3" s="680"/>
      <c r="V3" s="680"/>
      <c r="W3" s="680"/>
      <c r="X3" s="680"/>
    </row>
    <row r="4" spans="1:24" x14ac:dyDescent="0.3">
      <c r="A4" s="679"/>
      <c r="B4" s="679"/>
      <c r="C4" s="679"/>
      <c r="D4" s="679"/>
      <c r="E4" s="679"/>
      <c r="F4" s="679"/>
      <c r="G4" s="679"/>
      <c r="H4" s="679"/>
      <c r="I4" s="679"/>
      <c r="J4" s="679"/>
      <c r="K4" s="679"/>
      <c r="L4" s="679"/>
      <c r="M4" s="679"/>
      <c r="N4" s="679"/>
      <c r="O4" s="679"/>
      <c r="P4" s="679"/>
      <c r="Q4" s="679"/>
      <c r="R4" s="679"/>
      <c r="S4" s="679"/>
      <c r="T4" s="679"/>
      <c r="U4" s="679"/>
      <c r="V4" s="679"/>
      <c r="W4" s="679"/>
      <c r="X4" s="679"/>
    </row>
    <row r="5" spans="1:24" x14ac:dyDescent="0.3">
      <c r="A5" s="679"/>
      <c r="B5" s="679"/>
      <c r="C5" s="679"/>
      <c r="D5" s="679"/>
      <c r="E5" s="679"/>
      <c r="F5" s="679"/>
      <c r="G5" s="679"/>
      <c r="H5" s="679"/>
      <c r="I5" s="679"/>
      <c r="J5" s="679"/>
      <c r="K5" s="679"/>
      <c r="L5" s="679"/>
      <c r="M5" s="679"/>
      <c r="N5" s="679"/>
      <c r="O5" s="679"/>
      <c r="P5" s="679"/>
      <c r="Q5" s="679"/>
      <c r="R5" s="679"/>
      <c r="S5" s="679"/>
      <c r="T5" s="679"/>
      <c r="U5" s="679"/>
      <c r="V5" s="679"/>
      <c r="W5" s="679"/>
      <c r="X5" s="679"/>
    </row>
    <row r="6" spans="1:24" x14ac:dyDescent="0.3">
      <c r="A6" s="679"/>
      <c r="B6" s="679"/>
      <c r="C6" s="679"/>
      <c r="D6" s="679"/>
      <c r="E6" s="679"/>
      <c r="F6" s="679"/>
      <c r="G6" s="679"/>
      <c r="H6" s="679"/>
      <c r="I6" s="679"/>
      <c r="J6" s="679"/>
      <c r="K6" s="679"/>
      <c r="L6" s="679"/>
      <c r="M6" s="679"/>
      <c r="N6" s="679"/>
      <c r="O6" s="679"/>
      <c r="P6" s="679"/>
      <c r="Q6" s="679"/>
      <c r="R6" s="679"/>
      <c r="S6" s="679"/>
      <c r="T6" s="679"/>
      <c r="U6" s="679"/>
      <c r="V6" s="679"/>
      <c r="W6" s="679"/>
      <c r="X6" s="679"/>
    </row>
    <row r="7" spans="1:24" x14ac:dyDescent="0.3">
      <c r="A7" s="679"/>
      <c r="B7" s="679"/>
      <c r="C7" s="679"/>
      <c r="D7" s="679"/>
      <c r="E7" s="679"/>
      <c r="F7" s="679"/>
      <c r="G7" s="679"/>
      <c r="H7" s="679"/>
      <c r="I7" s="679"/>
      <c r="J7" s="679"/>
      <c r="K7" s="679"/>
      <c r="L7" s="679"/>
      <c r="M7" s="679"/>
      <c r="N7" s="679"/>
      <c r="O7" s="679"/>
      <c r="P7" s="679"/>
      <c r="Q7" s="679"/>
      <c r="R7" s="679"/>
      <c r="S7" s="679"/>
      <c r="T7" s="679"/>
      <c r="U7" s="679"/>
      <c r="V7" s="679"/>
      <c r="W7" s="679"/>
      <c r="X7" s="679"/>
    </row>
    <row r="8" spans="1:24" x14ac:dyDescent="0.3">
      <c r="A8" s="679"/>
      <c r="B8" s="679"/>
      <c r="C8" s="679"/>
      <c r="D8" s="679"/>
      <c r="E8" s="679"/>
      <c r="F8" s="679"/>
      <c r="G8" s="679"/>
      <c r="H8" s="679"/>
      <c r="I8" s="679"/>
      <c r="J8" s="679"/>
      <c r="K8" s="679"/>
      <c r="L8" s="679"/>
      <c r="M8" s="679"/>
      <c r="N8" s="679"/>
      <c r="O8" s="679"/>
      <c r="P8" s="679"/>
      <c r="Q8" s="679"/>
      <c r="R8" s="679"/>
      <c r="S8" s="679"/>
      <c r="T8" s="679"/>
      <c r="U8" s="679"/>
      <c r="V8" s="679"/>
      <c r="W8" s="679"/>
      <c r="X8" s="679"/>
    </row>
    <row r="9" spans="1:24" x14ac:dyDescent="0.3">
      <c r="A9" s="679"/>
      <c r="B9" s="679"/>
      <c r="C9" s="679"/>
      <c r="D9" s="679"/>
      <c r="E9" s="679"/>
      <c r="F9" s="679"/>
      <c r="G9" s="679"/>
      <c r="H9" s="679"/>
      <c r="I9" s="679"/>
      <c r="J9" s="679"/>
      <c r="K9" s="679"/>
      <c r="L9" s="679"/>
      <c r="M9" s="679"/>
      <c r="N9" s="679"/>
      <c r="O9" s="679"/>
      <c r="P9" s="679"/>
      <c r="Q9" s="679"/>
      <c r="R9" s="679"/>
      <c r="S9" s="679"/>
      <c r="T9" s="679"/>
      <c r="U9" s="679"/>
      <c r="V9" s="679"/>
      <c r="W9" s="679"/>
      <c r="X9" s="679"/>
    </row>
    <row r="10" spans="1:24" x14ac:dyDescent="0.3">
      <c r="A10" s="679"/>
      <c r="B10" s="679"/>
      <c r="C10" s="679"/>
      <c r="D10" s="679"/>
      <c r="E10" s="679"/>
      <c r="F10" s="679"/>
      <c r="G10" s="679"/>
      <c r="H10" s="679"/>
      <c r="I10" s="679"/>
      <c r="J10" s="679"/>
      <c r="K10" s="679"/>
      <c r="L10" s="679"/>
      <c r="M10" s="679"/>
      <c r="N10" s="679"/>
      <c r="O10" s="679"/>
      <c r="P10" s="679"/>
      <c r="Q10" s="679"/>
      <c r="R10" s="679"/>
      <c r="S10" s="679"/>
      <c r="T10" s="679"/>
      <c r="U10" s="679"/>
      <c r="V10" s="679"/>
      <c r="W10" s="679"/>
      <c r="X10" s="679"/>
    </row>
    <row r="11" spans="1:24" x14ac:dyDescent="0.3">
      <c r="A11" s="679"/>
      <c r="B11" s="679"/>
      <c r="C11" s="679"/>
      <c r="D11" s="679"/>
      <c r="E11" s="679"/>
      <c r="F11" s="679"/>
      <c r="G11" s="679"/>
      <c r="H11" s="679"/>
      <c r="I11" s="679"/>
      <c r="J11" s="679"/>
      <c r="K11" s="679"/>
      <c r="L11" s="679"/>
      <c r="M11" s="679"/>
      <c r="N11" s="679"/>
      <c r="O11" s="679"/>
      <c r="P11" s="679"/>
      <c r="Q11" s="679"/>
      <c r="R11" s="679"/>
      <c r="S11" s="679"/>
      <c r="T11" s="679"/>
      <c r="U11" s="679"/>
      <c r="V11" s="679"/>
      <c r="W11" s="679"/>
      <c r="X11" s="679"/>
    </row>
    <row r="12" spans="1:24" x14ac:dyDescent="0.3">
      <c r="A12" s="679"/>
      <c r="B12" s="679"/>
      <c r="C12" s="679"/>
      <c r="D12" s="679"/>
      <c r="E12" s="679"/>
      <c r="F12" s="679"/>
      <c r="G12" s="679"/>
      <c r="H12" s="679"/>
      <c r="I12" s="679"/>
      <c r="J12" s="679"/>
      <c r="K12" s="679"/>
      <c r="L12" s="679"/>
      <c r="M12" s="679"/>
      <c r="N12" s="679"/>
      <c r="O12" s="679"/>
      <c r="P12" s="679"/>
      <c r="Q12" s="679"/>
      <c r="R12" s="679"/>
      <c r="S12" s="679"/>
      <c r="T12" s="679"/>
      <c r="U12" s="679"/>
      <c r="V12" s="679"/>
      <c r="W12" s="679"/>
      <c r="X12" s="679"/>
    </row>
    <row r="13" spans="1:24" x14ac:dyDescent="0.3">
      <c r="A13" s="679"/>
      <c r="B13" s="679"/>
      <c r="C13" s="679"/>
      <c r="D13" s="679"/>
      <c r="E13" s="679"/>
      <c r="F13" s="679"/>
      <c r="G13" s="679"/>
      <c r="H13" s="679"/>
      <c r="I13" s="679"/>
      <c r="J13" s="679"/>
      <c r="K13" s="679"/>
      <c r="L13" s="679"/>
      <c r="M13" s="679"/>
      <c r="N13" s="679"/>
      <c r="O13" s="679"/>
      <c r="P13" s="679"/>
      <c r="Q13" s="679"/>
      <c r="R13" s="679"/>
      <c r="S13" s="679"/>
      <c r="T13" s="679"/>
      <c r="U13" s="679"/>
      <c r="V13" s="679"/>
      <c r="W13" s="679"/>
      <c r="X13" s="679"/>
    </row>
    <row r="14" spans="1:24" x14ac:dyDescent="0.3">
      <c r="A14" s="679"/>
      <c r="B14" s="679"/>
      <c r="C14" s="679"/>
      <c r="D14" s="679"/>
      <c r="E14" s="679"/>
      <c r="F14" s="679"/>
      <c r="G14" s="679"/>
      <c r="H14" s="679"/>
      <c r="I14" s="679"/>
      <c r="J14" s="679"/>
      <c r="K14" s="679"/>
      <c r="L14" s="679"/>
      <c r="M14" s="679"/>
      <c r="N14" s="679"/>
      <c r="O14" s="679"/>
      <c r="P14" s="679"/>
      <c r="Q14" s="679"/>
      <c r="R14" s="679"/>
      <c r="S14" s="679"/>
      <c r="T14" s="679"/>
      <c r="U14" s="679"/>
      <c r="V14" s="679"/>
      <c r="W14" s="679"/>
      <c r="X14" s="679"/>
    </row>
    <row r="15" spans="1:24" x14ac:dyDescent="0.3">
      <c r="A15" s="679"/>
      <c r="B15" s="679"/>
      <c r="C15" s="679"/>
      <c r="D15" s="679"/>
      <c r="E15" s="679"/>
      <c r="F15" s="679"/>
      <c r="G15" s="679"/>
      <c r="H15" s="679"/>
      <c r="I15" s="679"/>
      <c r="J15" s="679"/>
      <c r="K15" s="679"/>
      <c r="L15" s="679"/>
      <c r="M15" s="679"/>
      <c r="N15" s="679"/>
      <c r="O15" s="679"/>
      <c r="P15" s="679"/>
      <c r="Q15" s="679"/>
      <c r="R15" s="679"/>
      <c r="S15" s="679"/>
      <c r="T15" s="679"/>
      <c r="U15" s="679"/>
      <c r="V15" s="679"/>
      <c r="W15" s="679"/>
      <c r="X15" s="679"/>
    </row>
    <row r="16" spans="1:24" x14ac:dyDescent="0.3">
      <c r="A16" s="679"/>
      <c r="B16" s="679"/>
      <c r="C16" s="679"/>
      <c r="D16" s="679"/>
      <c r="E16" s="679"/>
      <c r="F16" s="679"/>
      <c r="G16" s="679"/>
      <c r="H16" s="679"/>
      <c r="I16" s="679"/>
      <c r="J16" s="679"/>
      <c r="K16" s="679"/>
      <c r="L16" s="679"/>
      <c r="M16" s="679"/>
      <c r="N16" s="679"/>
      <c r="O16" s="679"/>
      <c r="P16" s="679"/>
      <c r="Q16" s="679"/>
      <c r="R16" s="679"/>
      <c r="S16" s="679"/>
      <c r="T16" s="679"/>
      <c r="U16" s="679"/>
      <c r="V16" s="679"/>
      <c r="W16" s="679"/>
      <c r="X16" s="679"/>
    </row>
    <row r="17" spans="1:24" x14ac:dyDescent="0.3">
      <c r="A17" s="679"/>
      <c r="B17" s="679"/>
      <c r="C17" s="679"/>
      <c r="D17" s="679"/>
      <c r="E17" s="679"/>
      <c r="F17" s="679"/>
      <c r="G17" s="679"/>
      <c r="H17" s="679"/>
      <c r="I17" s="679"/>
      <c r="J17" s="679"/>
      <c r="K17" s="679"/>
      <c r="L17" s="679"/>
      <c r="M17" s="679"/>
      <c r="N17" s="679"/>
      <c r="O17" s="679"/>
      <c r="P17" s="679"/>
      <c r="Q17" s="679"/>
      <c r="R17" s="679"/>
      <c r="S17" s="679"/>
      <c r="T17" s="679"/>
      <c r="U17" s="679"/>
      <c r="V17" s="679"/>
      <c r="W17" s="679"/>
      <c r="X17" s="679"/>
    </row>
    <row r="18" spans="1:24" x14ac:dyDescent="0.3">
      <c r="A18" s="679"/>
      <c r="B18" s="679"/>
      <c r="C18" s="679"/>
      <c r="D18" s="679"/>
      <c r="E18" s="679"/>
      <c r="F18" s="679"/>
      <c r="G18" s="679"/>
      <c r="H18" s="679"/>
      <c r="I18" s="679"/>
      <c r="J18" s="679"/>
      <c r="K18" s="679"/>
      <c r="L18" s="679"/>
      <c r="M18" s="679"/>
      <c r="N18" s="679"/>
      <c r="O18" s="679"/>
      <c r="P18" s="679"/>
      <c r="Q18" s="679"/>
      <c r="R18" s="679"/>
      <c r="S18" s="679"/>
      <c r="T18" s="679"/>
      <c r="U18" s="679"/>
      <c r="V18" s="679"/>
      <c r="W18" s="679"/>
      <c r="X18" s="679"/>
    </row>
    <row r="19" spans="1:24" x14ac:dyDescent="0.3">
      <c r="A19" s="679"/>
      <c r="B19" s="679"/>
      <c r="C19" s="679"/>
      <c r="D19" s="679"/>
      <c r="E19" s="679"/>
      <c r="F19" s="679"/>
      <c r="G19" s="679"/>
      <c r="H19" s="679"/>
      <c r="I19" s="679"/>
      <c r="J19" s="679"/>
      <c r="K19" s="679"/>
      <c r="L19" s="679"/>
      <c r="M19" s="679"/>
      <c r="N19" s="679"/>
      <c r="O19" s="679"/>
      <c r="P19" s="679"/>
      <c r="Q19" s="679"/>
      <c r="R19" s="679"/>
      <c r="S19" s="679"/>
      <c r="T19" s="679"/>
      <c r="U19" s="679"/>
      <c r="V19" s="679"/>
      <c r="W19" s="679"/>
      <c r="X19" s="679"/>
    </row>
    <row r="20" spans="1:24" x14ac:dyDescent="0.3">
      <c r="A20" s="679"/>
      <c r="B20" s="679"/>
      <c r="C20" s="679"/>
      <c r="D20" s="679"/>
      <c r="E20" s="679"/>
      <c r="F20" s="679"/>
      <c r="G20" s="679"/>
      <c r="H20" s="679"/>
      <c r="I20" s="679"/>
      <c r="J20" s="679"/>
      <c r="K20" s="679"/>
      <c r="L20" s="679"/>
      <c r="M20" s="679"/>
      <c r="N20" s="679"/>
      <c r="O20" s="679"/>
      <c r="P20" s="679"/>
      <c r="Q20" s="679"/>
      <c r="R20" s="679"/>
      <c r="S20" s="679"/>
      <c r="T20" s="679"/>
      <c r="U20" s="679"/>
      <c r="V20" s="679"/>
      <c r="W20" s="679"/>
      <c r="X20" s="679"/>
    </row>
    <row r="21" spans="1:24" x14ac:dyDescent="0.3">
      <c r="A21" s="679"/>
      <c r="B21" s="679"/>
      <c r="C21" s="679"/>
      <c r="D21" s="679"/>
      <c r="E21" s="679"/>
      <c r="F21" s="679"/>
      <c r="G21" s="679"/>
      <c r="H21" s="679"/>
      <c r="I21" s="679"/>
      <c r="J21" s="679"/>
      <c r="K21" s="679"/>
      <c r="L21" s="679"/>
      <c r="M21" s="679"/>
      <c r="N21" s="679"/>
      <c r="O21" s="679"/>
      <c r="P21" s="679"/>
      <c r="Q21" s="679"/>
      <c r="R21" s="679"/>
      <c r="S21" s="679"/>
      <c r="T21" s="679"/>
      <c r="U21" s="679"/>
      <c r="V21" s="679"/>
      <c r="W21" s="679"/>
      <c r="X21" s="679"/>
    </row>
    <row r="22" spans="1:24" x14ac:dyDescent="0.3">
      <c r="A22" s="679"/>
      <c r="B22" s="679"/>
      <c r="C22" s="679"/>
      <c r="D22" s="679"/>
      <c r="E22" s="679"/>
      <c r="F22" s="679"/>
      <c r="G22" s="679"/>
      <c r="H22" s="679"/>
      <c r="I22" s="679"/>
      <c r="J22" s="679"/>
      <c r="K22" s="679"/>
      <c r="L22" s="679"/>
      <c r="M22" s="679"/>
      <c r="N22" s="679"/>
      <c r="O22" s="679"/>
      <c r="P22" s="679"/>
      <c r="Q22" s="679"/>
      <c r="R22" s="679"/>
      <c r="S22" s="679"/>
      <c r="T22" s="679"/>
      <c r="U22" s="679"/>
      <c r="V22" s="679"/>
      <c r="W22" s="679"/>
      <c r="X22" s="679"/>
    </row>
    <row r="23" spans="1:24" x14ac:dyDescent="0.3">
      <c r="A23" s="679"/>
      <c r="B23" s="679"/>
      <c r="C23" s="679"/>
      <c r="D23" s="679"/>
      <c r="E23" s="679"/>
      <c r="F23" s="679"/>
      <c r="G23" s="679"/>
      <c r="H23" s="679"/>
      <c r="I23" s="679"/>
      <c r="J23" s="679"/>
      <c r="K23" s="679"/>
      <c r="L23" s="679"/>
      <c r="M23" s="679"/>
      <c r="N23" s="679"/>
      <c r="O23" s="679"/>
      <c r="P23" s="679"/>
      <c r="Q23" s="679"/>
      <c r="R23" s="679"/>
      <c r="S23" s="679"/>
      <c r="T23" s="679"/>
      <c r="U23" s="679"/>
      <c r="V23" s="679"/>
      <c r="W23" s="679"/>
      <c r="X23" s="679"/>
    </row>
    <row r="24" spans="1:24" x14ac:dyDescent="0.3">
      <c r="A24" s="679"/>
      <c r="B24" s="679"/>
      <c r="C24" s="679"/>
      <c r="D24" s="679"/>
      <c r="E24" s="679"/>
      <c r="F24" s="679"/>
      <c r="G24" s="679"/>
      <c r="H24" s="679"/>
      <c r="I24" s="679"/>
      <c r="J24" s="679"/>
      <c r="K24" s="679"/>
      <c r="L24" s="679"/>
      <c r="M24" s="679"/>
      <c r="N24" s="679"/>
      <c r="O24" s="679"/>
      <c r="P24" s="679"/>
      <c r="Q24" s="679"/>
      <c r="R24" s="679"/>
      <c r="S24" s="679"/>
      <c r="T24" s="679"/>
      <c r="U24" s="679"/>
      <c r="V24" s="679"/>
      <c r="W24" s="679"/>
      <c r="X24" s="679"/>
    </row>
    <row r="25" spans="1:24" x14ac:dyDescent="0.3">
      <c r="A25" s="679"/>
      <c r="B25" s="679"/>
      <c r="C25" s="679"/>
      <c r="D25" s="679"/>
      <c r="E25" s="679"/>
      <c r="F25" s="679"/>
      <c r="G25" s="679"/>
      <c r="H25" s="679"/>
      <c r="I25" s="679"/>
      <c r="J25" s="679"/>
      <c r="K25" s="679"/>
      <c r="L25" s="679"/>
      <c r="M25" s="679"/>
      <c r="N25" s="679"/>
      <c r="O25" s="679"/>
      <c r="P25" s="679"/>
      <c r="Q25" s="679"/>
      <c r="R25" s="679"/>
      <c r="S25" s="679"/>
      <c r="T25" s="679"/>
      <c r="U25" s="679"/>
      <c r="V25" s="679"/>
      <c r="W25" s="679"/>
      <c r="X25" s="679"/>
    </row>
    <row r="26" spans="1:24" x14ac:dyDescent="0.3">
      <c r="A26" s="679"/>
      <c r="B26" s="679"/>
      <c r="C26" s="679"/>
      <c r="D26" s="679"/>
      <c r="E26" s="679"/>
      <c r="F26" s="679"/>
      <c r="G26" s="679"/>
      <c r="H26" s="679"/>
      <c r="I26" s="679"/>
      <c r="J26" s="679"/>
      <c r="K26" s="679"/>
      <c r="L26" s="679"/>
      <c r="M26" s="679"/>
      <c r="N26" s="679"/>
      <c r="O26" s="679"/>
      <c r="P26" s="679"/>
      <c r="Q26" s="679"/>
      <c r="R26" s="679"/>
      <c r="S26" s="679"/>
      <c r="T26" s="679"/>
      <c r="U26" s="679"/>
      <c r="V26" s="679"/>
      <c r="W26" s="679"/>
      <c r="X26" s="679"/>
    </row>
    <row r="27" spans="1:24" x14ac:dyDescent="0.3">
      <c r="A27" s="679"/>
      <c r="B27" s="679"/>
      <c r="C27" s="679"/>
      <c r="D27" s="679"/>
      <c r="E27" s="679"/>
      <c r="F27" s="679"/>
      <c r="G27" s="679"/>
      <c r="H27" s="679"/>
      <c r="I27" s="679"/>
      <c r="J27" s="679"/>
      <c r="K27" s="679"/>
      <c r="L27" s="679"/>
      <c r="M27" s="679"/>
      <c r="N27" s="679"/>
      <c r="O27" s="679"/>
      <c r="P27" s="679"/>
      <c r="Q27" s="679"/>
      <c r="R27" s="679"/>
      <c r="S27" s="679"/>
      <c r="T27" s="679"/>
      <c r="U27" s="679"/>
      <c r="V27" s="679"/>
      <c r="W27" s="679"/>
      <c r="X27" s="679"/>
    </row>
    <row r="28" spans="1:24" x14ac:dyDescent="0.3">
      <c r="A28" s="679"/>
      <c r="B28" s="679"/>
      <c r="C28" s="679"/>
      <c r="D28" s="679"/>
      <c r="E28" s="679"/>
      <c r="F28" s="679"/>
      <c r="G28" s="679"/>
      <c r="H28" s="679"/>
      <c r="I28" s="679"/>
      <c r="J28" s="679"/>
      <c r="K28" s="679"/>
      <c r="L28" s="679"/>
      <c r="M28" s="679"/>
      <c r="N28" s="679"/>
      <c r="O28" s="679"/>
      <c r="P28" s="679"/>
      <c r="Q28" s="679"/>
      <c r="R28" s="679"/>
      <c r="S28" s="679"/>
      <c r="T28" s="679"/>
      <c r="U28" s="679"/>
      <c r="V28" s="679"/>
      <c r="W28" s="679"/>
      <c r="X28" s="679"/>
    </row>
    <row r="29" spans="1:24" x14ac:dyDescent="0.3">
      <c r="A29" s="679"/>
      <c r="B29" s="679"/>
      <c r="C29" s="679"/>
      <c r="D29" s="679"/>
      <c r="E29" s="679"/>
      <c r="F29" s="679"/>
      <c r="G29" s="679"/>
      <c r="H29" s="679"/>
      <c r="I29" s="679"/>
      <c r="J29" s="679"/>
      <c r="K29" s="679"/>
      <c r="L29" s="679"/>
      <c r="M29" s="679"/>
      <c r="N29" s="679"/>
      <c r="O29" s="679"/>
      <c r="P29" s="679"/>
      <c r="Q29" s="679"/>
      <c r="R29" s="679"/>
      <c r="S29" s="679"/>
      <c r="T29" s="679"/>
      <c r="U29" s="679"/>
      <c r="V29" s="679"/>
      <c r="W29" s="679"/>
      <c r="X29" s="679"/>
    </row>
    <row r="30" spans="1:24" x14ac:dyDescent="0.3">
      <c r="A30" s="679"/>
      <c r="B30" s="679"/>
      <c r="C30" s="679"/>
      <c r="D30" s="679"/>
      <c r="E30" s="679"/>
      <c r="F30" s="679"/>
      <c r="G30" s="679"/>
      <c r="H30" s="679"/>
      <c r="I30" s="679"/>
      <c r="J30" s="679"/>
      <c r="K30" s="679"/>
      <c r="L30" s="679"/>
      <c r="M30" s="679"/>
      <c r="N30" s="679"/>
      <c r="O30" s="679"/>
      <c r="P30" s="679"/>
      <c r="Q30" s="679"/>
      <c r="R30" s="679"/>
      <c r="S30" s="679"/>
      <c r="T30" s="679"/>
      <c r="U30" s="679"/>
      <c r="V30" s="679"/>
      <c r="W30" s="679"/>
      <c r="X30" s="679"/>
    </row>
    <row r="31" spans="1:24" x14ac:dyDescent="0.3">
      <c r="A31" s="679"/>
      <c r="B31" s="679"/>
      <c r="C31" s="679"/>
      <c r="D31" s="679"/>
      <c r="E31" s="679"/>
      <c r="F31" s="679"/>
      <c r="G31" s="679"/>
      <c r="H31" s="679"/>
      <c r="I31" s="679"/>
      <c r="J31" s="679"/>
      <c r="K31" s="679"/>
      <c r="L31" s="679"/>
      <c r="M31" s="679"/>
      <c r="N31" s="679"/>
      <c r="O31" s="679"/>
      <c r="P31" s="679"/>
      <c r="Q31" s="679"/>
      <c r="R31" s="679"/>
      <c r="S31" s="679"/>
      <c r="T31" s="679"/>
      <c r="U31" s="679"/>
      <c r="V31" s="679"/>
      <c r="W31" s="679"/>
      <c r="X31" s="679"/>
    </row>
    <row r="32" spans="1:24" x14ac:dyDescent="0.3">
      <c r="A32" s="679"/>
      <c r="B32" s="679"/>
      <c r="C32" s="679"/>
      <c r="D32" s="679"/>
      <c r="E32" s="679"/>
      <c r="F32" s="679"/>
      <c r="G32" s="679"/>
      <c r="H32" s="679"/>
      <c r="I32" s="679"/>
      <c r="J32" s="679"/>
      <c r="K32" s="679"/>
      <c r="L32" s="679"/>
      <c r="M32" s="679"/>
      <c r="N32" s="679"/>
      <c r="O32" s="679"/>
      <c r="P32" s="679"/>
      <c r="Q32" s="679"/>
      <c r="R32" s="679"/>
      <c r="S32" s="679"/>
      <c r="T32" s="679"/>
      <c r="U32" s="679"/>
      <c r="V32" s="679"/>
      <c r="W32" s="679"/>
      <c r="X32" s="679"/>
    </row>
    <row r="33" spans="1:24" x14ac:dyDescent="0.3">
      <c r="A33" s="679"/>
      <c r="B33" s="679"/>
      <c r="C33" s="679"/>
      <c r="D33" s="679"/>
      <c r="E33" s="679"/>
      <c r="F33" s="679"/>
      <c r="G33" s="679"/>
      <c r="H33" s="679"/>
      <c r="I33" s="679"/>
      <c r="J33" s="679"/>
      <c r="K33" s="679"/>
      <c r="L33" s="679"/>
      <c r="M33" s="679"/>
      <c r="N33" s="679"/>
      <c r="O33" s="679"/>
      <c r="P33" s="679"/>
      <c r="Q33" s="679"/>
      <c r="R33" s="679"/>
      <c r="S33" s="679"/>
      <c r="T33" s="679"/>
      <c r="U33" s="679"/>
      <c r="V33" s="679"/>
      <c r="W33" s="679"/>
      <c r="X33" s="679"/>
    </row>
    <row r="34" spans="1:24" x14ac:dyDescent="0.3">
      <c r="A34" s="679"/>
      <c r="B34" s="679"/>
      <c r="C34" s="679"/>
      <c r="D34" s="679"/>
      <c r="E34" s="679"/>
      <c r="F34" s="679"/>
      <c r="G34" s="679"/>
      <c r="H34" s="679"/>
      <c r="I34" s="679"/>
      <c r="J34" s="679"/>
      <c r="K34" s="679"/>
      <c r="L34" s="679"/>
      <c r="M34" s="679"/>
      <c r="N34" s="679"/>
      <c r="O34" s="679"/>
      <c r="P34" s="679"/>
      <c r="Q34" s="679"/>
      <c r="R34" s="679"/>
      <c r="S34" s="679"/>
      <c r="T34" s="679"/>
      <c r="U34" s="679"/>
      <c r="V34" s="679"/>
      <c r="W34" s="679"/>
      <c r="X34" s="679"/>
    </row>
    <row r="35" spans="1:24" x14ac:dyDescent="0.3">
      <c r="A35" s="679"/>
      <c r="B35" s="679"/>
      <c r="C35" s="679"/>
      <c r="D35" s="679"/>
      <c r="E35" s="679"/>
      <c r="F35" s="679"/>
      <c r="G35" s="679"/>
      <c r="H35" s="679"/>
      <c r="I35" s="679"/>
      <c r="J35" s="679"/>
      <c r="K35" s="679"/>
      <c r="L35" s="679"/>
      <c r="M35" s="679"/>
      <c r="N35" s="679"/>
      <c r="O35" s="679"/>
      <c r="P35" s="679"/>
      <c r="Q35" s="679"/>
      <c r="R35" s="679"/>
      <c r="S35" s="679"/>
      <c r="T35" s="679"/>
      <c r="U35" s="679"/>
      <c r="V35" s="679"/>
      <c r="W35" s="679"/>
      <c r="X35" s="679"/>
    </row>
    <row r="36" spans="1:24" x14ac:dyDescent="0.3">
      <c r="A36" s="679"/>
      <c r="B36" s="679"/>
      <c r="C36" s="679"/>
      <c r="D36" s="679"/>
      <c r="E36" s="679"/>
      <c r="F36" s="679"/>
      <c r="G36" s="679"/>
      <c r="H36" s="679"/>
      <c r="I36" s="679"/>
      <c r="J36" s="679"/>
      <c r="K36" s="679"/>
      <c r="L36" s="679"/>
      <c r="M36" s="679"/>
      <c r="N36" s="679"/>
      <c r="O36" s="679"/>
      <c r="P36" s="679"/>
      <c r="Q36" s="679"/>
      <c r="R36" s="679"/>
      <c r="S36" s="679"/>
      <c r="T36" s="679"/>
      <c r="U36" s="679"/>
      <c r="V36" s="679"/>
      <c r="W36" s="679"/>
      <c r="X36" s="679"/>
    </row>
    <row r="37" spans="1:24" x14ac:dyDescent="0.3">
      <c r="A37" s="679"/>
      <c r="B37" s="679"/>
      <c r="C37" s="679"/>
      <c r="D37" s="679"/>
      <c r="E37" s="679"/>
      <c r="F37" s="679"/>
      <c r="G37" s="679"/>
      <c r="H37" s="679"/>
      <c r="I37" s="679"/>
      <c r="J37" s="679"/>
      <c r="K37" s="679"/>
      <c r="L37" s="679"/>
      <c r="M37" s="679"/>
      <c r="N37" s="679"/>
      <c r="O37" s="679"/>
      <c r="P37" s="679"/>
      <c r="Q37" s="679"/>
      <c r="R37" s="679"/>
      <c r="S37" s="679"/>
      <c r="T37" s="679"/>
      <c r="U37" s="679"/>
      <c r="V37" s="679"/>
      <c r="W37" s="679"/>
      <c r="X37" s="679"/>
    </row>
    <row r="38" spans="1:24" x14ac:dyDescent="0.3">
      <c r="A38" s="679"/>
      <c r="B38" s="679"/>
      <c r="C38" s="679"/>
      <c r="D38" s="679"/>
      <c r="E38" s="679"/>
      <c r="F38" s="679"/>
      <c r="G38" s="679"/>
      <c r="H38" s="679"/>
      <c r="I38" s="679"/>
      <c r="J38" s="679"/>
      <c r="K38" s="679"/>
      <c r="L38" s="679"/>
      <c r="M38" s="679"/>
      <c r="N38" s="679"/>
      <c r="O38" s="679"/>
      <c r="P38" s="679"/>
      <c r="Q38" s="679"/>
      <c r="R38" s="679"/>
      <c r="S38" s="679"/>
      <c r="T38" s="679"/>
      <c r="U38" s="679"/>
      <c r="V38" s="679"/>
      <c r="W38" s="679"/>
      <c r="X38" s="679"/>
    </row>
    <row r="39" spans="1:24" x14ac:dyDescent="0.3">
      <c r="A39" s="679"/>
      <c r="B39" s="679"/>
      <c r="C39" s="679"/>
      <c r="D39" s="679"/>
      <c r="E39" s="679"/>
      <c r="F39" s="679"/>
      <c r="G39" s="679"/>
      <c r="H39" s="679"/>
      <c r="I39" s="679"/>
      <c r="J39" s="679"/>
      <c r="K39" s="679"/>
      <c r="L39" s="679"/>
      <c r="M39" s="679"/>
      <c r="N39" s="679"/>
      <c r="O39" s="679"/>
      <c r="P39" s="679"/>
      <c r="Q39" s="679"/>
      <c r="R39" s="679"/>
      <c r="S39" s="679"/>
      <c r="T39" s="679"/>
      <c r="U39" s="679"/>
      <c r="V39" s="679"/>
      <c r="W39" s="679"/>
      <c r="X39" s="679"/>
    </row>
    <row r="40" spans="1:24" x14ac:dyDescent="0.3">
      <c r="A40" s="679"/>
      <c r="B40" s="679"/>
      <c r="C40" s="679"/>
      <c r="D40" s="679"/>
      <c r="E40" s="679"/>
      <c r="F40" s="679"/>
      <c r="G40" s="679"/>
      <c r="H40" s="679"/>
      <c r="I40" s="679"/>
      <c r="J40" s="679"/>
      <c r="K40" s="679"/>
      <c r="L40" s="679"/>
      <c r="M40" s="679"/>
      <c r="N40" s="679"/>
      <c r="O40" s="679"/>
      <c r="P40" s="679"/>
      <c r="Q40" s="679"/>
      <c r="R40" s="679"/>
      <c r="S40" s="679"/>
      <c r="T40" s="679"/>
      <c r="U40" s="679"/>
      <c r="V40" s="679"/>
      <c r="W40" s="679"/>
      <c r="X40" s="679"/>
    </row>
    <row r="41" spans="1:24" x14ac:dyDescent="0.3">
      <c r="A41" s="679"/>
      <c r="B41" s="679"/>
      <c r="C41" s="679"/>
      <c r="D41" s="679"/>
      <c r="E41" s="679"/>
      <c r="F41" s="679"/>
      <c r="G41" s="679"/>
      <c r="H41" s="679"/>
      <c r="I41" s="679"/>
      <c r="J41" s="679"/>
      <c r="K41" s="679"/>
      <c r="L41" s="679"/>
      <c r="M41" s="679"/>
      <c r="N41" s="679"/>
      <c r="O41" s="679"/>
      <c r="P41" s="679"/>
      <c r="Q41" s="679"/>
      <c r="R41" s="679"/>
      <c r="S41" s="679"/>
      <c r="T41" s="679"/>
      <c r="U41" s="679"/>
      <c r="V41" s="679"/>
      <c r="W41" s="679"/>
      <c r="X41" s="679"/>
    </row>
    <row r="42" spans="1:24" x14ac:dyDescent="0.3">
      <c r="A42" s="679"/>
      <c r="B42" s="679"/>
      <c r="C42" s="679"/>
      <c r="D42" s="679"/>
      <c r="E42" s="679"/>
      <c r="F42" s="679"/>
      <c r="G42" s="679"/>
      <c r="H42" s="679"/>
      <c r="I42" s="679"/>
      <c r="J42" s="679"/>
      <c r="K42" s="679"/>
      <c r="L42" s="679"/>
      <c r="M42" s="679"/>
      <c r="N42" s="679"/>
      <c r="O42" s="679"/>
      <c r="P42" s="679"/>
      <c r="Q42" s="679"/>
      <c r="R42" s="679"/>
      <c r="S42" s="679"/>
      <c r="T42" s="679"/>
      <c r="U42" s="679"/>
      <c r="V42" s="679"/>
      <c r="W42" s="679"/>
      <c r="X42" s="679"/>
    </row>
    <row r="43" spans="1:24" x14ac:dyDescent="0.3">
      <c r="A43" s="679"/>
      <c r="B43" s="679"/>
      <c r="C43" s="679"/>
      <c r="D43" s="679"/>
      <c r="E43" s="679"/>
      <c r="F43" s="679"/>
      <c r="G43" s="679"/>
      <c r="H43" s="679"/>
      <c r="I43" s="679"/>
      <c r="J43" s="679"/>
      <c r="K43" s="679"/>
      <c r="L43" s="679"/>
      <c r="M43" s="679"/>
      <c r="N43" s="679"/>
      <c r="O43" s="679"/>
      <c r="P43" s="679"/>
      <c r="Q43" s="679"/>
      <c r="R43" s="679"/>
      <c r="S43" s="679"/>
      <c r="T43" s="679"/>
      <c r="U43" s="679"/>
      <c r="V43" s="679"/>
      <c r="W43" s="679"/>
      <c r="X43" s="679"/>
    </row>
    <row r="44" spans="1:24" x14ac:dyDescent="0.3">
      <c r="A44" s="679"/>
      <c r="B44" s="679"/>
      <c r="C44" s="679"/>
      <c r="D44" s="679"/>
      <c r="E44" s="679"/>
      <c r="F44" s="679"/>
      <c r="G44" s="679"/>
      <c r="H44" s="679"/>
      <c r="I44" s="679"/>
      <c r="J44" s="679"/>
      <c r="K44" s="679"/>
      <c r="L44" s="679"/>
      <c r="M44" s="679"/>
      <c r="N44" s="679"/>
      <c r="O44" s="679"/>
      <c r="P44" s="679"/>
      <c r="Q44" s="679"/>
      <c r="R44" s="679"/>
      <c r="S44" s="679"/>
      <c r="T44" s="679"/>
      <c r="U44" s="679"/>
      <c r="V44" s="679"/>
      <c r="W44" s="679"/>
      <c r="X44" s="679"/>
    </row>
    <row r="45" spans="1:24" x14ac:dyDescent="0.3">
      <c r="A45" s="679"/>
      <c r="B45" s="679"/>
      <c r="C45" s="679"/>
      <c r="D45" s="679"/>
      <c r="E45" s="679"/>
      <c r="F45" s="679"/>
      <c r="G45" s="679"/>
      <c r="H45" s="679"/>
      <c r="I45" s="679"/>
      <c r="J45" s="679"/>
      <c r="K45" s="679"/>
      <c r="L45" s="679"/>
      <c r="M45" s="679"/>
      <c r="N45" s="679"/>
      <c r="O45" s="679"/>
      <c r="P45" s="679"/>
      <c r="Q45" s="679"/>
      <c r="R45" s="679"/>
      <c r="S45" s="679"/>
      <c r="T45" s="679"/>
      <c r="U45" s="679"/>
      <c r="V45" s="679"/>
      <c r="W45" s="679"/>
      <c r="X45" s="679"/>
    </row>
    <row r="46" spans="1:24" x14ac:dyDescent="0.3">
      <c r="A46" s="679"/>
      <c r="B46" s="679"/>
      <c r="C46" s="679"/>
      <c r="D46" s="679"/>
      <c r="E46" s="679"/>
      <c r="F46" s="679"/>
      <c r="G46" s="679"/>
      <c r="H46" s="679"/>
      <c r="I46" s="679"/>
      <c r="J46" s="679"/>
      <c r="K46" s="679"/>
      <c r="L46" s="679"/>
      <c r="M46" s="679"/>
      <c r="N46" s="679"/>
      <c r="O46" s="679"/>
      <c r="P46" s="679"/>
      <c r="Q46" s="679"/>
      <c r="R46" s="679"/>
      <c r="S46" s="679"/>
      <c r="T46" s="679"/>
      <c r="U46" s="679"/>
      <c r="V46" s="679"/>
      <c r="W46" s="679"/>
      <c r="X46" s="679"/>
    </row>
    <row r="47" spans="1:24" x14ac:dyDescent="0.3">
      <c r="A47" s="679"/>
      <c r="B47" s="679"/>
      <c r="C47" s="679"/>
      <c r="D47" s="679"/>
      <c r="E47" s="679"/>
      <c r="F47" s="679"/>
      <c r="G47" s="679"/>
      <c r="H47" s="679"/>
      <c r="I47" s="679"/>
      <c r="J47" s="679"/>
      <c r="K47" s="679"/>
      <c r="L47" s="679"/>
      <c r="M47" s="679"/>
      <c r="N47" s="679"/>
      <c r="O47" s="679"/>
      <c r="P47" s="679"/>
      <c r="Q47" s="679"/>
      <c r="R47" s="679"/>
      <c r="S47" s="679"/>
      <c r="T47" s="679"/>
      <c r="U47" s="679"/>
      <c r="V47" s="679"/>
      <c r="W47" s="679"/>
      <c r="X47" s="679"/>
    </row>
    <row r="48" spans="1:24" x14ac:dyDescent="0.3">
      <c r="A48" s="679"/>
      <c r="B48" s="679"/>
      <c r="C48" s="679"/>
      <c r="D48" s="679"/>
      <c r="E48" s="679"/>
      <c r="F48" s="679"/>
      <c r="G48" s="679"/>
      <c r="H48" s="679"/>
      <c r="I48" s="679"/>
      <c r="J48" s="679"/>
      <c r="K48" s="679"/>
      <c r="L48" s="679"/>
      <c r="M48" s="679"/>
      <c r="N48" s="679"/>
      <c r="O48" s="679"/>
      <c r="P48" s="679"/>
      <c r="Q48" s="679"/>
      <c r="R48" s="679"/>
      <c r="S48" s="679"/>
      <c r="T48" s="679"/>
      <c r="U48" s="679"/>
      <c r="V48" s="679"/>
      <c r="W48" s="679"/>
      <c r="X48" s="679"/>
    </row>
    <row r="49" spans="1:24" x14ac:dyDescent="0.3">
      <c r="A49" s="679"/>
      <c r="B49" s="679"/>
      <c r="C49" s="679"/>
      <c r="D49" s="679"/>
      <c r="E49" s="679"/>
      <c r="F49" s="679"/>
      <c r="G49" s="679"/>
      <c r="H49" s="679"/>
      <c r="I49" s="679"/>
      <c r="J49" s="679"/>
      <c r="K49" s="679"/>
      <c r="L49" s="679"/>
      <c r="M49" s="679"/>
      <c r="N49" s="679"/>
      <c r="O49" s="679"/>
      <c r="P49" s="679"/>
      <c r="Q49" s="679"/>
      <c r="R49" s="679"/>
      <c r="S49" s="679"/>
      <c r="T49" s="679"/>
      <c r="U49" s="679"/>
      <c r="V49" s="679"/>
      <c r="W49" s="679"/>
      <c r="X49" s="679"/>
    </row>
    <row r="50" spans="1:24" x14ac:dyDescent="0.3">
      <c r="A50" s="679"/>
      <c r="B50" s="679"/>
      <c r="C50" s="679"/>
      <c r="D50" s="679"/>
      <c r="E50" s="679"/>
      <c r="F50" s="679"/>
      <c r="G50" s="679"/>
      <c r="H50" s="679"/>
      <c r="I50" s="679"/>
      <c r="J50" s="679"/>
      <c r="K50" s="679"/>
      <c r="L50" s="679"/>
      <c r="M50" s="679"/>
      <c r="N50" s="679"/>
      <c r="O50" s="679"/>
      <c r="P50" s="679"/>
      <c r="Q50" s="679"/>
      <c r="R50" s="679"/>
      <c r="S50" s="679"/>
      <c r="T50" s="679"/>
      <c r="U50" s="679"/>
      <c r="V50" s="679"/>
      <c r="W50" s="679"/>
      <c r="X50" s="679"/>
    </row>
    <row r="51" spans="1:24" x14ac:dyDescent="0.3">
      <c r="A51" s="679"/>
      <c r="B51" s="679"/>
      <c r="C51" s="679"/>
      <c r="D51" s="679"/>
      <c r="E51" s="679"/>
      <c r="F51" s="679"/>
      <c r="G51" s="679"/>
      <c r="H51" s="679"/>
      <c r="I51" s="679"/>
      <c r="J51" s="679"/>
      <c r="K51" s="679"/>
      <c r="L51" s="679"/>
      <c r="M51" s="679"/>
      <c r="N51" s="679"/>
      <c r="O51" s="679"/>
      <c r="P51" s="679"/>
      <c r="Q51" s="679"/>
      <c r="R51" s="679"/>
      <c r="S51" s="679"/>
      <c r="T51" s="679"/>
      <c r="U51" s="679"/>
      <c r="V51" s="679"/>
      <c r="W51" s="679"/>
      <c r="X51" s="679"/>
    </row>
    <row r="52" spans="1:24" x14ac:dyDescent="0.3">
      <c r="A52" s="679"/>
      <c r="B52" s="679"/>
      <c r="C52" s="679"/>
      <c r="D52" s="679"/>
      <c r="E52" s="679"/>
      <c r="F52" s="679"/>
      <c r="G52" s="679"/>
      <c r="H52" s="679"/>
      <c r="I52" s="679"/>
      <c r="J52" s="679"/>
      <c r="K52" s="679"/>
      <c r="L52" s="679"/>
      <c r="M52" s="679"/>
      <c r="N52" s="679"/>
      <c r="O52" s="679"/>
      <c r="P52" s="679"/>
      <c r="Q52" s="679"/>
      <c r="R52" s="679"/>
      <c r="S52" s="679"/>
      <c r="T52" s="679"/>
      <c r="U52" s="679"/>
      <c r="V52" s="679"/>
      <c r="W52" s="679"/>
      <c r="X52" s="679"/>
    </row>
    <row r="53" spans="1:24" x14ac:dyDescent="0.3">
      <c r="A53" s="679"/>
      <c r="B53" s="679"/>
      <c r="C53" s="679"/>
      <c r="D53" s="679"/>
      <c r="E53" s="679"/>
      <c r="F53" s="679"/>
      <c r="G53" s="679"/>
      <c r="H53" s="679"/>
      <c r="I53" s="679"/>
      <c r="J53" s="679"/>
      <c r="K53" s="679"/>
      <c r="L53" s="679"/>
      <c r="M53" s="679"/>
      <c r="N53" s="679"/>
      <c r="O53" s="679"/>
      <c r="P53" s="679"/>
      <c r="Q53" s="679"/>
      <c r="R53" s="679"/>
      <c r="S53" s="679"/>
      <c r="T53" s="679"/>
      <c r="U53" s="679"/>
      <c r="V53" s="679"/>
      <c r="W53" s="679"/>
      <c r="X53" s="679"/>
    </row>
    <row r="55" spans="1:24" x14ac:dyDescent="0.3">
      <c r="A55" t="s">
        <v>88</v>
      </c>
    </row>
    <row r="57" spans="1:24" x14ac:dyDescent="0.3">
      <c r="A57" s="679" t="s">
        <v>78</v>
      </c>
      <c r="B57" s="679"/>
      <c r="C57" s="679" t="s">
        <v>89</v>
      </c>
      <c r="D57" s="679"/>
      <c r="E57" s="679"/>
      <c r="F57" s="679"/>
      <c r="G57" s="679"/>
      <c r="H57" s="666" t="s">
        <v>87</v>
      </c>
      <c r="I57" s="666"/>
    </row>
    <row r="58" spans="1:24" x14ac:dyDescent="0.3">
      <c r="A58" s="679"/>
      <c r="B58" s="679"/>
      <c r="C58" s="679"/>
      <c r="D58" s="679"/>
      <c r="E58" s="679"/>
      <c r="F58" s="679"/>
      <c r="G58" s="679"/>
      <c r="H58" s="666"/>
      <c r="I58" s="666"/>
    </row>
    <row r="59" spans="1:24" x14ac:dyDescent="0.3">
      <c r="A59" s="679"/>
      <c r="B59" s="679"/>
      <c r="C59" s="679"/>
      <c r="D59" s="679"/>
      <c r="E59" s="679"/>
      <c r="F59" s="679"/>
      <c r="G59" s="679"/>
      <c r="H59" s="679"/>
      <c r="I59" s="679"/>
    </row>
    <row r="60" spans="1:24" x14ac:dyDescent="0.3">
      <c r="A60" s="679"/>
      <c r="B60" s="679"/>
      <c r="C60" s="679"/>
      <c r="D60" s="679"/>
      <c r="E60" s="679"/>
      <c r="F60" s="679"/>
      <c r="G60" s="679"/>
      <c r="H60" s="679"/>
      <c r="I60" s="679"/>
    </row>
    <row r="61" spans="1:24" x14ac:dyDescent="0.3">
      <c r="A61" s="679"/>
      <c r="B61" s="679"/>
      <c r="C61" s="679"/>
      <c r="D61" s="679"/>
      <c r="E61" s="679"/>
      <c r="F61" s="679"/>
      <c r="G61" s="679"/>
      <c r="H61" s="679"/>
      <c r="I61" s="679"/>
    </row>
  </sheetData>
  <mergeCells count="298">
    <mergeCell ref="A1:B3"/>
    <mergeCell ref="C1:F3"/>
    <mergeCell ref="G1:H3"/>
    <mergeCell ref="I1:J3"/>
    <mergeCell ref="K1:L3"/>
    <mergeCell ref="G4:H5"/>
    <mergeCell ref="I4:J5"/>
    <mergeCell ref="S6:T7"/>
    <mergeCell ref="U6:V7"/>
    <mergeCell ref="K4:L5"/>
    <mergeCell ref="M4:N5"/>
    <mergeCell ref="O4:P5"/>
    <mergeCell ref="Q4:R5"/>
    <mergeCell ref="S4:T5"/>
    <mergeCell ref="U4:V5"/>
    <mergeCell ref="A4:B5"/>
    <mergeCell ref="W6:X7"/>
    <mergeCell ref="M1:N3"/>
    <mergeCell ref="O1:P3"/>
    <mergeCell ref="Q1:R3"/>
    <mergeCell ref="S1:T3"/>
    <mergeCell ref="U1:V3"/>
    <mergeCell ref="W1:X3"/>
    <mergeCell ref="A12:B13"/>
    <mergeCell ref="C12:F13"/>
    <mergeCell ref="G12:H13"/>
    <mergeCell ref="I12:J13"/>
    <mergeCell ref="K12:L13"/>
    <mergeCell ref="M12:N13"/>
    <mergeCell ref="O12:P13"/>
    <mergeCell ref="W4:X5"/>
    <mergeCell ref="C4:F5"/>
    <mergeCell ref="A6:B7"/>
    <mergeCell ref="C6:F7"/>
    <mergeCell ref="G6:H7"/>
    <mergeCell ref="I6:J7"/>
    <mergeCell ref="K6:L7"/>
    <mergeCell ref="M6:N7"/>
    <mergeCell ref="O6:P7"/>
    <mergeCell ref="Q6:R7"/>
    <mergeCell ref="Q8:R9"/>
    <mergeCell ref="S8:T9"/>
    <mergeCell ref="U8:V9"/>
    <mergeCell ref="W8:X9"/>
    <mergeCell ref="A10:B11"/>
    <mergeCell ref="C10:F11"/>
    <mergeCell ref="G10:H11"/>
    <mergeCell ref="I10:J11"/>
    <mergeCell ref="K10:L11"/>
    <mergeCell ref="M10:N11"/>
    <mergeCell ref="A8:B9"/>
    <mergeCell ref="C8:F9"/>
    <mergeCell ref="G8:H9"/>
    <mergeCell ref="I8:J9"/>
    <mergeCell ref="K8:L9"/>
    <mergeCell ref="M8:N9"/>
    <mergeCell ref="O8:P9"/>
    <mergeCell ref="Q12:R13"/>
    <mergeCell ref="S12:T13"/>
    <mergeCell ref="U12:V13"/>
    <mergeCell ref="W12:X13"/>
    <mergeCell ref="O10:P11"/>
    <mergeCell ref="Q10:R11"/>
    <mergeCell ref="S10:T11"/>
    <mergeCell ref="U10:V11"/>
    <mergeCell ref="W10:X11"/>
    <mergeCell ref="A16:B17"/>
    <mergeCell ref="C16:F17"/>
    <mergeCell ref="G16:H17"/>
    <mergeCell ref="I16:J17"/>
    <mergeCell ref="K16:L17"/>
    <mergeCell ref="A14:B15"/>
    <mergeCell ref="C14:F15"/>
    <mergeCell ref="G14:H15"/>
    <mergeCell ref="I14:J15"/>
    <mergeCell ref="K14:L15"/>
    <mergeCell ref="M16:N17"/>
    <mergeCell ref="O16:P17"/>
    <mergeCell ref="Q16:R17"/>
    <mergeCell ref="S16:T17"/>
    <mergeCell ref="U16:V17"/>
    <mergeCell ref="W16:X17"/>
    <mergeCell ref="O14:P15"/>
    <mergeCell ref="Q14:R15"/>
    <mergeCell ref="S14:T15"/>
    <mergeCell ref="U14:V15"/>
    <mergeCell ref="W14:X15"/>
    <mergeCell ref="M14:N15"/>
    <mergeCell ref="A20:B21"/>
    <mergeCell ref="C20:F21"/>
    <mergeCell ref="G20:H21"/>
    <mergeCell ref="I20:J21"/>
    <mergeCell ref="K20:L21"/>
    <mergeCell ref="A18:B19"/>
    <mergeCell ref="C18:F19"/>
    <mergeCell ref="G18:H19"/>
    <mergeCell ref="I18:J19"/>
    <mergeCell ref="K18:L19"/>
    <mergeCell ref="M20:N21"/>
    <mergeCell ref="O20:P21"/>
    <mergeCell ref="Q20:R21"/>
    <mergeCell ref="S20:T21"/>
    <mergeCell ref="U20:V21"/>
    <mergeCell ref="W20:X21"/>
    <mergeCell ref="O18:P19"/>
    <mergeCell ref="Q18:R19"/>
    <mergeCell ref="S18:T19"/>
    <mergeCell ref="U18:V19"/>
    <mergeCell ref="W18:X19"/>
    <mergeCell ref="M18:N19"/>
    <mergeCell ref="A24:B25"/>
    <mergeCell ref="C24:F25"/>
    <mergeCell ref="G24:H25"/>
    <mergeCell ref="I24:J25"/>
    <mergeCell ref="K24:L25"/>
    <mergeCell ref="A22:B23"/>
    <mergeCell ref="C22:F23"/>
    <mergeCell ref="G22:H23"/>
    <mergeCell ref="I22:J23"/>
    <mergeCell ref="K22:L23"/>
    <mergeCell ref="M24:N25"/>
    <mergeCell ref="O24:P25"/>
    <mergeCell ref="Q24:R25"/>
    <mergeCell ref="S24:T25"/>
    <mergeCell ref="U24:V25"/>
    <mergeCell ref="W24:X25"/>
    <mergeCell ref="O22:P23"/>
    <mergeCell ref="Q22:R23"/>
    <mergeCell ref="S22:T23"/>
    <mergeCell ref="U22:V23"/>
    <mergeCell ref="W22:X23"/>
    <mergeCell ref="M22:N23"/>
    <mergeCell ref="A28:B29"/>
    <mergeCell ref="C28:F29"/>
    <mergeCell ref="G28:H29"/>
    <mergeCell ref="I28:J29"/>
    <mergeCell ref="K28:L29"/>
    <mergeCell ref="A26:B27"/>
    <mergeCell ref="C26:F27"/>
    <mergeCell ref="G26:H27"/>
    <mergeCell ref="I26:J27"/>
    <mergeCell ref="K26:L27"/>
    <mergeCell ref="M28:N29"/>
    <mergeCell ref="O28:P29"/>
    <mergeCell ref="Q28:R29"/>
    <mergeCell ref="S28:T29"/>
    <mergeCell ref="U28:V29"/>
    <mergeCell ref="W28:X29"/>
    <mergeCell ref="O26:P27"/>
    <mergeCell ref="Q26:R27"/>
    <mergeCell ref="S26:T27"/>
    <mergeCell ref="U26:V27"/>
    <mergeCell ref="W26:X27"/>
    <mergeCell ref="M26:N27"/>
    <mergeCell ref="A32:B33"/>
    <mergeCell ref="C32:F33"/>
    <mergeCell ref="G32:H33"/>
    <mergeCell ref="I32:J33"/>
    <mergeCell ref="K32:L33"/>
    <mergeCell ref="A30:B31"/>
    <mergeCell ref="C30:F31"/>
    <mergeCell ref="G30:H31"/>
    <mergeCell ref="I30:J31"/>
    <mergeCell ref="K30:L31"/>
    <mergeCell ref="M32:N33"/>
    <mergeCell ref="O32:P33"/>
    <mergeCell ref="Q32:R33"/>
    <mergeCell ref="S32:T33"/>
    <mergeCell ref="U32:V33"/>
    <mergeCell ref="W32:X33"/>
    <mergeCell ref="O30:P31"/>
    <mergeCell ref="Q30:R31"/>
    <mergeCell ref="S30:T31"/>
    <mergeCell ref="U30:V31"/>
    <mergeCell ref="W30:X31"/>
    <mergeCell ref="M30:N31"/>
    <mergeCell ref="A36:B37"/>
    <mergeCell ref="C36:F37"/>
    <mergeCell ref="G36:H37"/>
    <mergeCell ref="I36:J37"/>
    <mergeCell ref="K36:L37"/>
    <mergeCell ref="A34:B35"/>
    <mergeCell ref="C34:F35"/>
    <mergeCell ref="G34:H35"/>
    <mergeCell ref="I34:J35"/>
    <mergeCell ref="K34:L35"/>
    <mergeCell ref="M36:N37"/>
    <mergeCell ref="O36:P37"/>
    <mergeCell ref="Q36:R37"/>
    <mergeCell ref="S36:T37"/>
    <mergeCell ref="U36:V37"/>
    <mergeCell ref="W36:X37"/>
    <mergeCell ref="O34:P35"/>
    <mergeCell ref="Q34:R35"/>
    <mergeCell ref="S34:T35"/>
    <mergeCell ref="U34:V35"/>
    <mergeCell ref="W34:X35"/>
    <mergeCell ref="M34:N35"/>
    <mergeCell ref="A40:B41"/>
    <mergeCell ref="C40:F41"/>
    <mergeCell ref="G40:H41"/>
    <mergeCell ref="I40:J41"/>
    <mergeCell ref="K40:L41"/>
    <mergeCell ref="A38:B39"/>
    <mergeCell ref="C38:F39"/>
    <mergeCell ref="G38:H39"/>
    <mergeCell ref="I38:J39"/>
    <mergeCell ref="K38:L39"/>
    <mergeCell ref="M40:N41"/>
    <mergeCell ref="O40:P41"/>
    <mergeCell ref="Q40:R41"/>
    <mergeCell ref="S40:T41"/>
    <mergeCell ref="U40:V41"/>
    <mergeCell ref="W40:X41"/>
    <mergeCell ref="O38:P39"/>
    <mergeCell ref="Q38:R39"/>
    <mergeCell ref="S38:T39"/>
    <mergeCell ref="U38:V39"/>
    <mergeCell ref="W38:X39"/>
    <mergeCell ref="M38:N39"/>
    <mergeCell ref="A44:B45"/>
    <mergeCell ref="C44:F45"/>
    <mergeCell ref="G44:H45"/>
    <mergeCell ref="I44:J45"/>
    <mergeCell ref="K44:L45"/>
    <mergeCell ref="A42:B43"/>
    <mergeCell ref="C42:F43"/>
    <mergeCell ref="G42:H43"/>
    <mergeCell ref="I42:J43"/>
    <mergeCell ref="K42:L43"/>
    <mergeCell ref="M44:N45"/>
    <mergeCell ref="O44:P45"/>
    <mergeCell ref="Q44:R45"/>
    <mergeCell ref="S44:T45"/>
    <mergeCell ref="U44:V45"/>
    <mergeCell ref="W44:X45"/>
    <mergeCell ref="O42:P43"/>
    <mergeCell ref="Q42:R43"/>
    <mergeCell ref="S42:T43"/>
    <mergeCell ref="U42:V43"/>
    <mergeCell ref="W42:X43"/>
    <mergeCell ref="M42:N43"/>
    <mergeCell ref="A48:B49"/>
    <mergeCell ref="C48:F49"/>
    <mergeCell ref="G48:H49"/>
    <mergeCell ref="I48:J49"/>
    <mergeCell ref="K48:L49"/>
    <mergeCell ref="A46:B47"/>
    <mergeCell ref="C46:F47"/>
    <mergeCell ref="G46:H47"/>
    <mergeCell ref="I46:J47"/>
    <mergeCell ref="K46:L47"/>
    <mergeCell ref="M48:N49"/>
    <mergeCell ref="O48:P49"/>
    <mergeCell ref="Q48:R49"/>
    <mergeCell ref="S48:T49"/>
    <mergeCell ref="U48:V49"/>
    <mergeCell ref="W48:X49"/>
    <mergeCell ref="O46:P47"/>
    <mergeCell ref="Q46:R47"/>
    <mergeCell ref="S46:T47"/>
    <mergeCell ref="U46:V47"/>
    <mergeCell ref="W46:X47"/>
    <mergeCell ref="M46:N47"/>
    <mergeCell ref="A52:B53"/>
    <mergeCell ref="C52:F53"/>
    <mergeCell ref="G52:H53"/>
    <mergeCell ref="I52:J53"/>
    <mergeCell ref="K52:L53"/>
    <mergeCell ref="A50:B51"/>
    <mergeCell ref="C50:F51"/>
    <mergeCell ref="G50:H51"/>
    <mergeCell ref="I50:J51"/>
    <mergeCell ref="K50:L51"/>
    <mergeCell ref="M52:N53"/>
    <mergeCell ref="O52:P53"/>
    <mergeCell ref="Q52:R53"/>
    <mergeCell ref="S52:T53"/>
    <mergeCell ref="U52:V53"/>
    <mergeCell ref="W52:X53"/>
    <mergeCell ref="O50:P51"/>
    <mergeCell ref="Q50:R51"/>
    <mergeCell ref="S50:T51"/>
    <mergeCell ref="U50:V51"/>
    <mergeCell ref="W50:X51"/>
    <mergeCell ref="M50:N51"/>
    <mergeCell ref="A60:B60"/>
    <mergeCell ref="C60:G60"/>
    <mergeCell ref="H60:I60"/>
    <mergeCell ref="A61:B61"/>
    <mergeCell ref="C61:G61"/>
    <mergeCell ref="H61:I61"/>
    <mergeCell ref="A57:B58"/>
    <mergeCell ref="C57:G58"/>
    <mergeCell ref="H57:I58"/>
    <mergeCell ref="A59:B59"/>
    <mergeCell ref="C59:G59"/>
    <mergeCell ref="H59:I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8"/>
  <sheetViews>
    <sheetView zoomScale="10" zoomScaleNormal="10" workbookViewId="0"/>
  </sheetViews>
  <sheetFormatPr baseColWidth="10" defaultRowHeight="14.4" x14ac:dyDescent="0.3"/>
  <cols>
    <col min="2" max="2" width="22.44140625" customWidth="1"/>
    <col min="3" max="3" width="24" customWidth="1"/>
    <col min="4" max="4" width="23.33203125" customWidth="1"/>
    <col min="5" max="5" width="26" customWidth="1"/>
    <col min="6" max="6" width="31.109375" customWidth="1"/>
    <col min="7" max="7" width="26.33203125" customWidth="1"/>
  </cols>
  <sheetData>
    <row r="1" spans="1:7" ht="17.399999999999999" x14ac:dyDescent="0.3">
      <c r="A1" s="25"/>
      <c r="B1" s="25"/>
      <c r="C1" s="681" t="s">
        <v>90</v>
      </c>
      <c r="D1" s="681"/>
      <c r="E1" s="681"/>
      <c r="F1" s="25"/>
      <c r="G1" s="25"/>
    </row>
    <row r="2" spans="1:7" ht="17.399999999999999" x14ac:dyDescent="0.3">
      <c r="A2" s="25"/>
      <c r="C2" s="681" t="s">
        <v>91</v>
      </c>
      <c r="D2" s="681"/>
      <c r="E2" s="681"/>
      <c r="F2" s="25"/>
      <c r="G2" s="25"/>
    </row>
    <row r="3" spans="1:7" ht="17.399999999999999" x14ac:dyDescent="0.3">
      <c r="A3" s="25"/>
      <c r="B3" s="25"/>
      <c r="C3" s="681" t="s">
        <v>92</v>
      </c>
      <c r="D3" s="681"/>
      <c r="E3" s="681"/>
      <c r="F3" s="25"/>
      <c r="G3" s="25"/>
    </row>
    <row r="4" spans="1:7" x14ac:dyDescent="0.3">
      <c r="A4" s="25"/>
      <c r="B4" s="25"/>
      <c r="C4" s="25"/>
      <c r="D4" s="25"/>
      <c r="E4" s="25"/>
      <c r="F4" s="25"/>
      <c r="G4" s="25"/>
    </row>
    <row r="5" spans="1:7" ht="28.2" x14ac:dyDescent="0.3">
      <c r="A5" s="25"/>
      <c r="B5" s="682" t="s">
        <v>93</v>
      </c>
      <c r="C5" s="682"/>
      <c r="D5" s="682"/>
      <c r="E5" s="682"/>
      <c r="F5" s="682"/>
      <c r="G5" s="682"/>
    </row>
    <row r="6" spans="1:7" ht="22.8" x14ac:dyDescent="0.3">
      <c r="A6" s="25"/>
      <c r="B6" s="683" t="s">
        <v>94</v>
      </c>
      <c r="C6" s="683"/>
      <c r="D6" s="683"/>
      <c r="E6" s="683"/>
      <c r="F6" s="683"/>
      <c r="G6" s="683"/>
    </row>
    <row r="7" spans="1:7" ht="31.2" x14ac:dyDescent="0.3">
      <c r="A7" s="25"/>
      <c r="B7" s="26" t="s">
        <v>95</v>
      </c>
      <c r="C7" s="684" t="s">
        <v>96</v>
      </c>
      <c r="D7" s="685"/>
      <c r="E7" s="26" t="s">
        <v>97</v>
      </c>
      <c r="F7" s="26" t="s">
        <v>98</v>
      </c>
      <c r="G7" s="26" t="s">
        <v>99</v>
      </c>
    </row>
    <row r="8" spans="1:7" ht="120" x14ac:dyDescent="0.3">
      <c r="A8" s="25"/>
      <c r="B8" s="27" t="s">
        <v>100</v>
      </c>
      <c r="C8" s="28">
        <v>1.1000000000000001</v>
      </c>
      <c r="D8" s="29" t="s">
        <v>101</v>
      </c>
      <c r="E8" s="29" t="s">
        <v>102</v>
      </c>
      <c r="F8" s="28" t="s">
        <v>103</v>
      </c>
      <c r="G8" s="28">
        <v>2018</v>
      </c>
    </row>
    <row r="9" spans="1:7" ht="210" x14ac:dyDescent="0.3">
      <c r="A9" s="25"/>
      <c r="B9" s="27"/>
      <c r="C9" s="28">
        <v>1.2</v>
      </c>
      <c r="D9" s="29" t="s">
        <v>104</v>
      </c>
      <c r="E9" s="29" t="s">
        <v>105</v>
      </c>
      <c r="F9" s="28" t="s">
        <v>106</v>
      </c>
      <c r="G9" s="28">
        <v>2018</v>
      </c>
    </row>
    <row r="10" spans="1:7" ht="255" x14ac:dyDescent="0.3">
      <c r="A10" s="25"/>
      <c r="B10" s="27"/>
      <c r="C10" s="28" t="s">
        <v>107</v>
      </c>
      <c r="D10" s="29" t="s">
        <v>108</v>
      </c>
      <c r="E10" s="29" t="s">
        <v>109</v>
      </c>
      <c r="F10" s="28" t="s">
        <v>110</v>
      </c>
      <c r="G10" s="28">
        <v>2018</v>
      </c>
    </row>
    <row r="11" spans="1:7" ht="75" x14ac:dyDescent="0.3">
      <c r="A11" s="25"/>
      <c r="B11" s="27"/>
      <c r="C11" s="28">
        <v>1.3</v>
      </c>
      <c r="D11" s="29" t="s">
        <v>111</v>
      </c>
      <c r="E11" s="29" t="s">
        <v>112</v>
      </c>
      <c r="F11" s="28" t="s">
        <v>113</v>
      </c>
      <c r="G11" s="28">
        <v>2018</v>
      </c>
    </row>
    <row r="12" spans="1:7" ht="150" x14ac:dyDescent="0.3">
      <c r="A12" s="25"/>
      <c r="B12" s="691" t="s">
        <v>114</v>
      </c>
      <c r="C12" s="28" t="s">
        <v>115</v>
      </c>
      <c r="D12" s="29" t="s">
        <v>116</v>
      </c>
      <c r="E12" s="29" t="s">
        <v>117</v>
      </c>
      <c r="F12" s="28" t="s">
        <v>118</v>
      </c>
      <c r="G12" s="28" t="s">
        <v>119</v>
      </c>
    </row>
    <row r="13" spans="1:7" ht="90" x14ac:dyDescent="0.3">
      <c r="A13" s="25"/>
      <c r="B13" s="691"/>
      <c r="C13" s="28" t="s">
        <v>120</v>
      </c>
      <c r="D13" s="29" t="s">
        <v>121</v>
      </c>
      <c r="E13" s="29" t="s">
        <v>122</v>
      </c>
      <c r="F13" s="28" t="s">
        <v>118</v>
      </c>
      <c r="G13" s="28" t="s">
        <v>123</v>
      </c>
    </row>
    <row r="14" spans="1:7" ht="75" x14ac:dyDescent="0.3">
      <c r="A14" s="25"/>
      <c r="B14" s="691"/>
      <c r="C14" s="28" t="s">
        <v>124</v>
      </c>
      <c r="D14" s="29" t="s">
        <v>125</v>
      </c>
      <c r="E14" s="29" t="s">
        <v>126</v>
      </c>
      <c r="F14" s="28" t="s">
        <v>118</v>
      </c>
      <c r="G14" s="28" t="s">
        <v>119</v>
      </c>
    </row>
    <row r="15" spans="1:7" ht="75" x14ac:dyDescent="0.3">
      <c r="A15" s="25"/>
      <c r="B15" s="691"/>
      <c r="C15" s="28" t="s">
        <v>127</v>
      </c>
      <c r="D15" s="29" t="s">
        <v>128</v>
      </c>
      <c r="E15" s="29" t="s">
        <v>129</v>
      </c>
      <c r="F15" s="28" t="s">
        <v>130</v>
      </c>
      <c r="G15" s="28" t="s">
        <v>131</v>
      </c>
    </row>
    <row r="16" spans="1:7" ht="165" x14ac:dyDescent="0.3">
      <c r="A16" s="25"/>
      <c r="B16" s="691"/>
      <c r="C16" s="28" t="s">
        <v>132</v>
      </c>
      <c r="D16" s="29" t="s">
        <v>133</v>
      </c>
      <c r="E16" s="29" t="s">
        <v>134</v>
      </c>
      <c r="F16" s="28" t="s">
        <v>130</v>
      </c>
      <c r="G16" s="28" t="s">
        <v>131</v>
      </c>
    </row>
    <row r="17" spans="1:7" ht="165" x14ac:dyDescent="0.3">
      <c r="A17" s="25"/>
      <c r="B17" s="707" t="s">
        <v>135</v>
      </c>
      <c r="C17" s="28" t="s">
        <v>136</v>
      </c>
      <c r="D17" s="29" t="s">
        <v>137</v>
      </c>
      <c r="E17" s="29" t="s">
        <v>138</v>
      </c>
      <c r="F17" s="28" t="s">
        <v>139</v>
      </c>
      <c r="G17" s="28" t="s">
        <v>131</v>
      </c>
    </row>
    <row r="18" spans="1:7" ht="135" x14ac:dyDescent="0.3">
      <c r="A18" s="25"/>
      <c r="B18" s="707"/>
      <c r="C18" s="28" t="s">
        <v>140</v>
      </c>
      <c r="D18" s="29" t="s">
        <v>141</v>
      </c>
      <c r="E18" s="29" t="s">
        <v>142</v>
      </c>
      <c r="F18" s="28" t="s">
        <v>143</v>
      </c>
      <c r="G18" s="28" t="s">
        <v>119</v>
      </c>
    </row>
    <row r="19" spans="1:7" ht="90" x14ac:dyDescent="0.3">
      <c r="A19" s="25"/>
      <c r="B19" s="707"/>
      <c r="C19" s="28" t="s">
        <v>144</v>
      </c>
      <c r="D19" s="29" t="s">
        <v>145</v>
      </c>
      <c r="E19" s="29" t="s">
        <v>146</v>
      </c>
      <c r="F19" s="28" t="s">
        <v>147</v>
      </c>
      <c r="G19" s="28" t="s">
        <v>131</v>
      </c>
    </row>
    <row r="20" spans="1:7" ht="105" x14ac:dyDescent="0.3">
      <c r="A20" s="25"/>
      <c r="B20" s="707"/>
      <c r="C20" s="28" t="s">
        <v>148</v>
      </c>
      <c r="D20" s="29" t="s">
        <v>149</v>
      </c>
      <c r="E20" s="29" t="s">
        <v>150</v>
      </c>
      <c r="F20" s="28" t="s">
        <v>151</v>
      </c>
      <c r="G20" s="28" t="s">
        <v>123</v>
      </c>
    </row>
    <row r="21" spans="1:7" ht="90" x14ac:dyDescent="0.3">
      <c r="A21" s="25"/>
      <c r="B21" s="707"/>
      <c r="C21" s="28" t="s">
        <v>152</v>
      </c>
      <c r="D21" s="29" t="s">
        <v>153</v>
      </c>
      <c r="E21" s="29" t="s">
        <v>154</v>
      </c>
      <c r="F21" s="28" t="s">
        <v>151</v>
      </c>
      <c r="G21" s="28" t="s">
        <v>123</v>
      </c>
    </row>
    <row r="22" spans="1:7" ht="195" x14ac:dyDescent="0.3">
      <c r="A22" s="25"/>
      <c r="B22" s="707"/>
      <c r="C22" s="28" t="s">
        <v>155</v>
      </c>
      <c r="D22" s="29" t="s">
        <v>156</v>
      </c>
      <c r="E22" s="29" t="s">
        <v>157</v>
      </c>
      <c r="F22" s="28" t="s">
        <v>158</v>
      </c>
      <c r="G22" s="28" t="s">
        <v>159</v>
      </c>
    </row>
    <row r="23" spans="1:7" ht="30" x14ac:dyDescent="0.3">
      <c r="A23" s="25"/>
      <c r="B23" s="707"/>
      <c r="C23" s="28" t="s">
        <v>160</v>
      </c>
      <c r="D23" s="29" t="s">
        <v>161</v>
      </c>
      <c r="E23" s="29" t="s">
        <v>162</v>
      </c>
      <c r="F23" s="28" t="s">
        <v>163</v>
      </c>
      <c r="G23" s="28" t="s">
        <v>119</v>
      </c>
    </row>
    <row r="24" spans="1:7" ht="165" x14ac:dyDescent="0.3">
      <c r="A24" s="25"/>
      <c r="B24" s="707"/>
      <c r="C24" s="28" t="s">
        <v>164</v>
      </c>
      <c r="D24" s="29" t="s">
        <v>165</v>
      </c>
      <c r="E24" s="29" t="s">
        <v>166</v>
      </c>
      <c r="F24" s="28" t="s">
        <v>167</v>
      </c>
      <c r="G24" s="28" t="s">
        <v>159</v>
      </c>
    </row>
    <row r="25" spans="1:7" ht="300" x14ac:dyDescent="0.3">
      <c r="A25" s="25"/>
      <c r="B25" s="707" t="s">
        <v>135</v>
      </c>
      <c r="C25" s="28" t="s">
        <v>168</v>
      </c>
      <c r="D25" s="29" t="s">
        <v>169</v>
      </c>
      <c r="E25" s="29" t="s">
        <v>170</v>
      </c>
      <c r="F25" s="28" t="s">
        <v>171</v>
      </c>
      <c r="G25" s="28" t="s">
        <v>159</v>
      </c>
    </row>
    <row r="26" spans="1:7" ht="90" x14ac:dyDescent="0.3">
      <c r="A26" s="25"/>
      <c r="B26" s="707"/>
      <c r="C26" s="28" t="s">
        <v>172</v>
      </c>
      <c r="D26" s="29" t="s">
        <v>173</v>
      </c>
      <c r="E26" s="29" t="s">
        <v>174</v>
      </c>
      <c r="F26" s="29" t="s">
        <v>175</v>
      </c>
      <c r="G26" s="28" t="s">
        <v>159</v>
      </c>
    </row>
    <row r="27" spans="1:7" ht="120" x14ac:dyDescent="0.3">
      <c r="A27" s="25"/>
      <c r="B27" s="686" t="s">
        <v>176</v>
      </c>
      <c r="C27" s="28" t="s">
        <v>177</v>
      </c>
      <c r="D27" s="29" t="s">
        <v>178</v>
      </c>
      <c r="E27" s="29" t="s">
        <v>179</v>
      </c>
      <c r="F27" s="28" t="s">
        <v>180</v>
      </c>
      <c r="G27" s="28">
        <v>2018</v>
      </c>
    </row>
    <row r="28" spans="1:7" ht="90" x14ac:dyDescent="0.3">
      <c r="A28" s="25"/>
      <c r="B28" s="687"/>
      <c r="C28" s="28" t="s">
        <v>181</v>
      </c>
      <c r="D28" s="29" t="s">
        <v>182</v>
      </c>
      <c r="E28" s="29" t="s">
        <v>183</v>
      </c>
      <c r="F28" s="28" t="s">
        <v>184</v>
      </c>
      <c r="G28" s="28">
        <v>2018</v>
      </c>
    </row>
    <row r="29" spans="1:7" ht="165" x14ac:dyDescent="0.3">
      <c r="A29" s="25"/>
      <c r="B29" s="30" t="s">
        <v>185</v>
      </c>
      <c r="C29" s="28" t="s">
        <v>186</v>
      </c>
      <c r="D29" s="29" t="s">
        <v>187</v>
      </c>
      <c r="E29" s="29" t="s">
        <v>188</v>
      </c>
      <c r="F29" s="28" t="s">
        <v>189</v>
      </c>
      <c r="G29" s="28">
        <v>2018</v>
      </c>
    </row>
    <row r="30" spans="1:7" ht="150" x14ac:dyDescent="0.3">
      <c r="A30" s="25"/>
      <c r="B30" s="31" t="s">
        <v>190</v>
      </c>
      <c r="C30" s="28" t="s">
        <v>191</v>
      </c>
      <c r="D30" s="29" t="s">
        <v>192</v>
      </c>
      <c r="E30" s="29" t="s">
        <v>193</v>
      </c>
      <c r="F30" s="28" t="s">
        <v>194</v>
      </c>
      <c r="G30" s="28">
        <v>2018</v>
      </c>
    </row>
    <row r="34" spans="1:17" x14ac:dyDescent="0.3">
      <c r="A34" s="32"/>
      <c r="B34" s="32"/>
      <c r="C34" s="32"/>
      <c r="D34" s="32"/>
      <c r="E34" s="32"/>
      <c r="F34" s="32"/>
      <c r="G34" s="32"/>
      <c r="H34" s="32"/>
      <c r="I34" s="32"/>
      <c r="J34" s="32"/>
      <c r="K34" s="32"/>
      <c r="L34" s="32"/>
      <c r="M34" s="32"/>
      <c r="N34" s="32"/>
      <c r="O34" s="32"/>
      <c r="P34" s="32"/>
      <c r="Q34" s="32"/>
    </row>
    <row r="35" spans="1:17" ht="15.6" x14ac:dyDescent="0.3">
      <c r="A35" s="708" t="s">
        <v>195</v>
      </c>
      <c r="B35" s="709"/>
      <c r="C35" s="709"/>
      <c r="D35" s="709"/>
      <c r="E35" s="709"/>
      <c r="F35" s="709"/>
      <c r="G35" s="709"/>
      <c r="H35" s="709"/>
      <c r="I35" s="709"/>
      <c r="J35" s="709"/>
      <c r="K35" s="709"/>
      <c r="L35" s="709"/>
      <c r="M35" s="709"/>
      <c r="N35" s="709"/>
      <c r="O35" s="709"/>
      <c r="P35" s="709"/>
      <c r="Q35" s="709"/>
    </row>
    <row r="36" spans="1:17" ht="15.6" x14ac:dyDescent="0.3">
      <c r="A36" s="33"/>
      <c r="B36" s="34"/>
      <c r="C36" s="34"/>
      <c r="D36" s="34"/>
      <c r="E36" s="34"/>
      <c r="F36" s="34"/>
      <c r="G36" s="34"/>
      <c r="H36" s="34"/>
      <c r="I36" s="34"/>
      <c r="J36" s="34"/>
      <c r="K36" s="34"/>
      <c r="L36" s="34"/>
      <c r="M36" s="32"/>
      <c r="N36" s="32"/>
      <c r="O36" s="32"/>
      <c r="P36" s="32"/>
      <c r="Q36" s="32"/>
    </row>
    <row r="37" spans="1:17" ht="15.6" x14ac:dyDescent="0.3">
      <c r="B37" s="700" t="s">
        <v>196</v>
      </c>
      <c r="C37" s="700"/>
      <c r="D37" s="700"/>
      <c r="E37" s="700"/>
      <c r="F37" s="700"/>
      <c r="G37" s="704" t="s">
        <v>197</v>
      </c>
      <c r="H37" s="705"/>
      <c r="I37" s="705"/>
      <c r="J37" s="706"/>
      <c r="L37" s="34"/>
      <c r="M37" s="32"/>
      <c r="N37" s="32"/>
      <c r="O37" s="32"/>
      <c r="P37" s="32"/>
      <c r="Q37" s="32"/>
    </row>
    <row r="38" spans="1:17" ht="25.2" x14ac:dyDescent="0.3">
      <c r="A38" s="35"/>
      <c r="B38" s="36"/>
      <c r="C38" s="36"/>
      <c r="D38" s="36"/>
      <c r="E38" s="36"/>
      <c r="F38" s="36"/>
      <c r="G38" s="36"/>
      <c r="H38" s="36"/>
      <c r="K38" s="36"/>
      <c r="L38" s="36"/>
      <c r="M38" s="32"/>
      <c r="N38" s="32"/>
      <c r="O38" s="32"/>
      <c r="P38" s="32"/>
      <c r="Q38" s="32"/>
    </row>
    <row r="39" spans="1:17" x14ac:dyDescent="0.3">
      <c r="B39" s="700" t="s">
        <v>198</v>
      </c>
      <c r="C39" s="700"/>
      <c r="D39" s="700"/>
      <c r="E39" s="700"/>
      <c r="F39" s="700"/>
      <c r="G39" s="701" t="s">
        <v>199</v>
      </c>
      <c r="H39" s="702"/>
      <c r="I39" s="703"/>
      <c r="J39" s="37"/>
      <c r="L39" s="38" t="s">
        <v>200</v>
      </c>
      <c r="M39" s="39" t="s">
        <v>201</v>
      </c>
      <c r="N39" s="32"/>
      <c r="O39" s="32"/>
      <c r="P39" s="32"/>
      <c r="Q39" s="32"/>
    </row>
    <row r="40" spans="1:17" ht="15.6" x14ac:dyDescent="0.3">
      <c r="A40" s="40"/>
      <c r="B40" s="41"/>
      <c r="C40" s="32"/>
      <c r="D40" s="32"/>
      <c r="E40" s="32"/>
      <c r="F40" s="42"/>
      <c r="G40" s="41"/>
      <c r="H40" s="41"/>
      <c r="I40" s="41"/>
      <c r="J40" s="42"/>
      <c r="L40" s="42"/>
      <c r="M40" s="42"/>
      <c r="N40" s="32"/>
      <c r="O40" s="32"/>
      <c r="P40" s="32"/>
      <c r="Q40" s="32"/>
    </row>
    <row r="41" spans="1:17" ht="26.4" x14ac:dyDescent="0.3">
      <c r="B41" s="700" t="s">
        <v>202</v>
      </c>
      <c r="C41" s="700"/>
      <c r="D41" s="700"/>
      <c r="E41" s="700"/>
      <c r="F41" s="700"/>
      <c r="G41" s="701" t="s">
        <v>203</v>
      </c>
      <c r="H41" s="702"/>
      <c r="I41" s="703"/>
      <c r="J41" s="43"/>
      <c r="K41" s="44"/>
      <c r="L41" s="38" t="s">
        <v>204</v>
      </c>
      <c r="M41" s="39">
        <v>2018</v>
      </c>
      <c r="N41" s="32"/>
      <c r="O41" s="32"/>
      <c r="P41" s="32"/>
      <c r="Q41" s="32"/>
    </row>
    <row r="42" spans="1:17" x14ac:dyDescent="0.3">
      <c r="A42" s="38"/>
      <c r="B42" s="38"/>
      <c r="C42" s="32"/>
      <c r="D42" s="32"/>
      <c r="E42" s="32"/>
      <c r="F42" s="45"/>
      <c r="G42" s="38"/>
      <c r="H42" s="38"/>
      <c r="I42" s="38"/>
      <c r="J42" s="43"/>
      <c r="K42" s="44"/>
      <c r="M42" s="32"/>
      <c r="N42" s="32"/>
      <c r="O42" s="32"/>
      <c r="P42" s="32"/>
      <c r="Q42" s="32"/>
    </row>
    <row r="43" spans="1:17" x14ac:dyDescent="0.3">
      <c r="B43" s="700" t="s">
        <v>205</v>
      </c>
      <c r="C43" s="700"/>
      <c r="D43" s="700"/>
      <c r="E43" s="700"/>
      <c r="F43" s="700"/>
      <c r="G43" s="701" t="s">
        <v>206</v>
      </c>
      <c r="H43" s="702"/>
      <c r="I43" s="703"/>
      <c r="J43" s="43"/>
      <c r="K43" s="44"/>
      <c r="M43" s="32"/>
      <c r="N43" s="32"/>
      <c r="O43" s="32"/>
      <c r="P43" s="32"/>
      <c r="Q43" s="32"/>
    </row>
    <row r="44" spans="1:17" x14ac:dyDescent="0.3">
      <c r="A44" s="32"/>
      <c r="B44" s="32"/>
      <c r="C44" s="32"/>
      <c r="D44" s="32"/>
      <c r="E44" s="32"/>
      <c r="F44" s="32"/>
      <c r="G44" s="32"/>
      <c r="H44" s="32"/>
      <c r="I44" s="32"/>
      <c r="J44" s="32"/>
      <c r="K44" s="32"/>
      <c r="L44" s="32"/>
      <c r="M44" s="32"/>
      <c r="N44" s="32"/>
      <c r="O44" s="32"/>
      <c r="P44" s="32"/>
      <c r="Q44" s="32"/>
    </row>
    <row r="45" spans="1:17" x14ac:dyDescent="0.3">
      <c r="A45" s="697" t="s">
        <v>207</v>
      </c>
      <c r="B45" s="698"/>
      <c r="C45" s="698"/>
      <c r="D45" s="698"/>
      <c r="E45" s="698"/>
      <c r="F45" s="698"/>
      <c r="G45" s="698"/>
      <c r="H45" s="699"/>
      <c r="I45" s="697" t="s">
        <v>208</v>
      </c>
      <c r="J45" s="698"/>
      <c r="K45" s="698"/>
      <c r="L45" s="698"/>
      <c r="M45" s="699"/>
      <c r="N45" s="697" t="s">
        <v>209</v>
      </c>
      <c r="O45" s="698"/>
      <c r="P45" s="698"/>
      <c r="Q45" s="699"/>
    </row>
    <row r="46" spans="1:17" ht="36" x14ac:dyDescent="0.3">
      <c r="A46" s="697" t="s">
        <v>210</v>
      </c>
      <c r="B46" s="698"/>
      <c r="C46" s="699"/>
      <c r="D46" s="697" t="s">
        <v>211</v>
      </c>
      <c r="E46" s="699"/>
      <c r="F46" s="697" t="s">
        <v>212</v>
      </c>
      <c r="G46" s="699"/>
      <c r="H46" s="46" t="s">
        <v>213</v>
      </c>
      <c r="I46" s="46" t="s">
        <v>214</v>
      </c>
      <c r="J46" s="46" t="s">
        <v>215</v>
      </c>
      <c r="K46" s="46" t="s">
        <v>216</v>
      </c>
      <c r="L46" s="46" t="s">
        <v>217</v>
      </c>
      <c r="M46" s="46" t="s">
        <v>218</v>
      </c>
      <c r="N46" s="46" t="s">
        <v>219</v>
      </c>
      <c r="O46" s="46" t="s">
        <v>220</v>
      </c>
      <c r="P46" s="46" t="s">
        <v>221</v>
      </c>
      <c r="Q46" s="46" t="s">
        <v>222</v>
      </c>
    </row>
    <row r="47" spans="1:17" ht="148.19999999999999" x14ac:dyDescent="0.3">
      <c r="A47" s="692" t="s">
        <v>223</v>
      </c>
      <c r="B47" s="693"/>
      <c r="C47" s="694"/>
      <c r="D47" s="695">
        <v>16544</v>
      </c>
      <c r="E47" s="696"/>
      <c r="F47" s="692" t="s">
        <v>224</v>
      </c>
      <c r="G47" s="694"/>
      <c r="H47" s="47" t="s">
        <v>225</v>
      </c>
      <c r="I47" s="48" t="s">
        <v>226</v>
      </c>
      <c r="J47" s="48" t="s">
        <v>227</v>
      </c>
      <c r="K47" s="48" t="s">
        <v>228</v>
      </c>
      <c r="L47" s="49" t="s">
        <v>229</v>
      </c>
      <c r="M47" s="49" t="s">
        <v>230</v>
      </c>
      <c r="N47" s="50" t="s">
        <v>231</v>
      </c>
      <c r="O47" s="50" t="s">
        <v>232</v>
      </c>
      <c r="P47" s="50" t="s">
        <v>233</v>
      </c>
      <c r="Q47" s="49" t="s">
        <v>234</v>
      </c>
    </row>
    <row r="48" spans="1:17" ht="136.80000000000001" x14ac:dyDescent="0.3">
      <c r="A48" s="692" t="s">
        <v>223</v>
      </c>
      <c r="B48" s="693"/>
      <c r="C48" s="694"/>
      <c r="D48" s="695">
        <v>23799</v>
      </c>
      <c r="E48" s="696"/>
      <c r="F48" s="692" t="s">
        <v>235</v>
      </c>
      <c r="G48" s="694"/>
      <c r="H48" s="47" t="s">
        <v>225</v>
      </c>
      <c r="I48" s="48" t="s">
        <v>236</v>
      </c>
      <c r="J48" s="51" t="s">
        <v>237</v>
      </c>
      <c r="K48" s="48" t="s">
        <v>228</v>
      </c>
      <c r="L48" s="49" t="s">
        <v>229</v>
      </c>
      <c r="M48" s="49" t="s">
        <v>238</v>
      </c>
      <c r="N48" s="50" t="s">
        <v>231</v>
      </c>
      <c r="O48" s="50" t="s">
        <v>232</v>
      </c>
      <c r="P48" s="50" t="s">
        <v>233</v>
      </c>
      <c r="Q48" s="49" t="s">
        <v>239</v>
      </c>
    </row>
    <row r="49" spans="1:17" ht="148.19999999999999" x14ac:dyDescent="0.3">
      <c r="A49" s="692" t="s">
        <v>223</v>
      </c>
      <c r="B49" s="693"/>
      <c r="C49" s="694"/>
      <c r="D49" s="695">
        <v>24226</v>
      </c>
      <c r="E49" s="696"/>
      <c r="F49" s="692" t="s">
        <v>240</v>
      </c>
      <c r="G49" s="694"/>
      <c r="H49" s="47" t="s">
        <v>225</v>
      </c>
      <c r="I49" s="48" t="s">
        <v>241</v>
      </c>
      <c r="J49" s="48" t="s">
        <v>227</v>
      </c>
      <c r="K49" s="48" t="s">
        <v>228</v>
      </c>
      <c r="L49" s="49" t="s">
        <v>229</v>
      </c>
      <c r="M49" s="49" t="s">
        <v>230</v>
      </c>
      <c r="N49" s="50" t="s">
        <v>231</v>
      </c>
      <c r="O49" s="50" t="s">
        <v>232</v>
      </c>
      <c r="P49" s="50" t="s">
        <v>233</v>
      </c>
      <c r="Q49" s="49" t="s">
        <v>234</v>
      </c>
    </row>
    <row r="50" spans="1:17" ht="148.19999999999999" x14ac:dyDescent="0.3">
      <c r="A50" s="692" t="s">
        <v>223</v>
      </c>
      <c r="B50" s="693"/>
      <c r="C50" s="694"/>
      <c r="D50" s="695">
        <v>24227</v>
      </c>
      <c r="E50" s="696"/>
      <c r="F50" s="692" t="s">
        <v>242</v>
      </c>
      <c r="G50" s="694"/>
      <c r="H50" s="47" t="s">
        <v>225</v>
      </c>
      <c r="I50" s="48" t="s">
        <v>241</v>
      </c>
      <c r="J50" s="48" t="s">
        <v>227</v>
      </c>
      <c r="K50" s="48" t="s">
        <v>228</v>
      </c>
      <c r="L50" s="49" t="s">
        <v>229</v>
      </c>
      <c r="M50" s="49" t="s">
        <v>230</v>
      </c>
      <c r="N50" s="50" t="s">
        <v>231</v>
      </c>
      <c r="O50" s="50" t="s">
        <v>232</v>
      </c>
      <c r="P50" s="50" t="s">
        <v>233</v>
      </c>
      <c r="Q50" s="49" t="s">
        <v>234</v>
      </c>
    </row>
    <row r="51" spans="1:17" ht="148.19999999999999" x14ac:dyDescent="0.3">
      <c r="A51" s="692" t="s">
        <v>243</v>
      </c>
      <c r="B51" s="693"/>
      <c r="C51" s="694"/>
      <c r="D51" s="695">
        <v>28561</v>
      </c>
      <c r="E51" s="696"/>
      <c r="F51" s="692" t="s">
        <v>244</v>
      </c>
      <c r="G51" s="694"/>
      <c r="H51" s="47" t="s">
        <v>225</v>
      </c>
      <c r="I51" s="48" t="s">
        <v>241</v>
      </c>
      <c r="J51" s="48" t="s">
        <v>227</v>
      </c>
      <c r="K51" s="48" t="s">
        <v>228</v>
      </c>
      <c r="L51" s="49" t="s">
        <v>229</v>
      </c>
      <c r="M51" s="49" t="s">
        <v>230</v>
      </c>
      <c r="N51" s="50" t="s">
        <v>231</v>
      </c>
      <c r="O51" s="50" t="s">
        <v>232</v>
      </c>
      <c r="P51" s="50" t="s">
        <v>233</v>
      </c>
      <c r="Q51" s="49" t="s">
        <v>234</v>
      </c>
    </row>
    <row r="54" spans="1:17" ht="17.399999999999999" x14ac:dyDescent="0.3">
      <c r="A54" s="25"/>
      <c r="B54" s="25"/>
      <c r="C54" s="52" t="s">
        <v>90</v>
      </c>
      <c r="D54" s="52"/>
      <c r="E54" s="52"/>
      <c r="F54" s="25"/>
      <c r="G54" s="25"/>
    </row>
    <row r="55" spans="1:17" ht="17.399999999999999" x14ac:dyDescent="0.3">
      <c r="A55" s="25"/>
      <c r="B55" s="25"/>
      <c r="C55" s="681" t="s">
        <v>91</v>
      </c>
      <c r="D55" s="681"/>
      <c r="E55" s="681"/>
      <c r="F55" s="25"/>
      <c r="G55" s="25"/>
    </row>
    <row r="56" spans="1:17" ht="17.399999999999999" x14ac:dyDescent="0.3">
      <c r="A56" s="25"/>
      <c r="B56" s="25"/>
      <c r="C56" s="681" t="s">
        <v>245</v>
      </c>
      <c r="D56" s="681"/>
      <c r="E56" s="681"/>
      <c r="F56" s="25"/>
      <c r="G56" s="25"/>
    </row>
    <row r="57" spans="1:17" ht="28.2" x14ac:dyDescent="0.3">
      <c r="A57" s="25"/>
      <c r="B57" s="682" t="s">
        <v>93</v>
      </c>
      <c r="C57" s="682"/>
      <c r="D57" s="682"/>
      <c r="E57" s="682"/>
      <c r="F57" s="682"/>
      <c r="G57" s="682"/>
    </row>
    <row r="58" spans="1:17" ht="22.8" x14ac:dyDescent="0.3">
      <c r="A58" s="25"/>
      <c r="B58" s="683" t="s">
        <v>246</v>
      </c>
      <c r="C58" s="683"/>
      <c r="D58" s="683"/>
      <c r="E58" s="683"/>
      <c r="F58" s="683"/>
      <c r="G58" s="683"/>
    </row>
    <row r="59" spans="1:17" ht="31.2" x14ac:dyDescent="0.3">
      <c r="A59" s="25"/>
      <c r="B59" s="26" t="s">
        <v>95</v>
      </c>
      <c r="C59" s="684" t="s">
        <v>96</v>
      </c>
      <c r="D59" s="685"/>
      <c r="E59" s="26" t="s">
        <v>97</v>
      </c>
      <c r="F59" s="26" t="s">
        <v>98</v>
      </c>
      <c r="G59" s="26" t="s">
        <v>99</v>
      </c>
    </row>
    <row r="60" spans="1:17" ht="225" x14ac:dyDescent="0.3">
      <c r="A60" s="25"/>
      <c r="B60" s="688" t="s">
        <v>247</v>
      </c>
      <c r="C60" s="28" t="s">
        <v>248</v>
      </c>
      <c r="D60" s="29" t="s">
        <v>249</v>
      </c>
      <c r="E60" s="29" t="s">
        <v>250</v>
      </c>
      <c r="F60" s="31" t="s">
        <v>251</v>
      </c>
      <c r="G60" s="31" t="s">
        <v>252</v>
      </c>
    </row>
    <row r="61" spans="1:17" ht="409.6" x14ac:dyDescent="0.3">
      <c r="A61" s="25"/>
      <c r="B61" s="689"/>
      <c r="C61" s="28" t="s">
        <v>253</v>
      </c>
      <c r="D61" s="29" t="s">
        <v>254</v>
      </c>
      <c r="E61" s="29" t="s">
        <v>255</v>
      </c>
      <c r="F61" s="31" t="s">
        <v>256</v>
      </c>
      <c r="G61" s="31" t="s">
        <v>257</v>
      </c>
    </row>
    <row r="62" spans="1:17" ht="165" x14ac:dyDescent="0.3">
      <c r="A62" s="25"/>
      <c r="B62" s="53" t="s">
        <v>258</v>
      </c>
      <c r="C62" s="28" t="s">
        <v>115</v>
      </c>
      <c r="D62" s="29" t="s">
        <v>259</v>
      </c>
      <c r="E62" s="29" t="s">
        <v>260</v>
      </c>
      <c r="F62" s="28" t="s">
        <v>261</v>
      </c>
      <c r="G62" s="28" t="s">
        <v>262</v>
      </c>
    </row>
    <row r="63" spans="1:17" ht="270" x14ac:dyDescent="0.3">
      <c r="A63" s="25"/>
      <c r="B63" s="53" t="s">
        <v>263</v>
      </c>
      <c r="C63" s="28" t="s">
        <v>177</v>
      </c>
      <c r="D63" s="29" t="s">
        <v>264</v>
      </c>
      <c r="E63" s="29" t="s">
        <v>265</v>
      </c>
      <c r="F63" s="31" t="s">
        <v>266</v>
      </c>
      <c r="G63" s="31" t="s">
        <v>64</v>
      </c>
    </row>
    <row r="64" spans="1:17" ht="60" x14ac:dyDescent="0.3">
      <c r="A64" s="25"/>
      <c r="B64" s="688" t="s">
        <v>267</v>
      </c>
      <c r="C64" s="28" t="s">
        <v>186</v>
      </c>
      <c r="D64" s="29" t="s">
        <v>268</v>
      </c>
      <c r="E64" s="29" t="s">
        <v>269</v>
      </c>
      <c r="F64" s="31" t="s">
        <v>270</v>
      </c>
      <c r="G64" s="31" t="s">
        <v>271</v>
      </c>
    </row>
    <row r="65" spans="1:8" ht="120" x14ac:dyDescent="0.3">
      <c r="A65" s="25"/>
      <c r="B65" s="690"/>
      <c r="C65" s="28" t="s">
        <v>272</v>
      </c>
      <c r="D65" s="29" t="s">
        <v>273</v>
      </c>
      <c r="E65" s="54" t="s">
        <v>274</v>
      </c>
      <c r="F65" s="31" t="s">
        <v>275</v>
      </c>
      <c r="G65" s="31" t="s">
        <v>276</v>
      </c>
    </row>
    <row r="69" spans="1:8" ht="17.399999999999999" x14ac:dyDescent="0.3">
      <c r="B69" s="25"/>
      <c r="C69" s="25"/>
      <c r="D69" s="52" t="s">
        <v>90</v>
      </c>
      <c r="E69" s="52"/>
      <c r="F69" s="52"/>
      <c r="G69" s="25"/>
      <c r="H69" s="25"/>
    </row>
    <row r="70" spans="1:8" ht="17.399999999999999" x14ac:dyDescent="0.3">
      <c r="B70" s="25"/>
      <c r="C70" s="25"/>
      <c r="D70" s="681" t="s">
        <v>91</v>
      </c>
      <c r="E70" s="681"/>
      <c r="F70" s="681"/>
      <c r="G70" s="25"/>
      <c r="H70" s="25"/>
    </row>
    <row r="71" spans="1:8" ht="17.399999999999999" x14ac:dyDescent="0.3">
      <c r="B71" s="25"/>
      <c r="C71" s="25"/>
      <c r="D71" s="681" t="s">
        <v>92</v>
      </c>
      <c r="E71" s="681"/>
      <c r="F71" s="681"/>
      <c r="G71" s="25"/>
      <c r="H71" s="25"/>
    </row>
    <row r="72" spans="1:8" ht="28.2" x14ac:dyDescent="0.3">
      <c r="B72" s="25"/>
      <c r="C72" s="682" t="s">
        <v>93</v>
      </c>
      <c r="D72" s="682"/>
      <c r="E72" s="682"/>
      <c r="F72" s="682"/>
      <c r="G72" s="682"/>
      <c r="H72" s="682"/>
    </row>
    <row r="73" spans="1:8" ht="22.8" x14ac:dyDescent="0.3">
      <c r="B73" s="25"/>
      <c r="C73" s="683" t="s">
        <v>277</v>
      </c>
      <c r="D73" s="683"/>
      <c r="E73" s="683"/>
      <c r="F73" s="683"/>
      <c r="G73" s="683"/>
      <c r="H73" s="683"/>
    </row>
    <row r="74" spans="1:8" ht="46.8" x14ac:dyDescent="0.3">
      <c r="B74" s="25"/>
      <c r="C74" s="26" t="s">
        <v>95</v>
      </c>
      <c r="D74" s="684" t="s">
        <v>96</v>
      </c>
      <c r="E74" s="685"/>
      <c r="F74" s="26" t="s">
        <v>97</v>
      </c>
      <c r="G74" s="26" t="s">
        <v>98</v>
      </c>
      <c r="H74" s="26" t="s">
        <v>99</v>
      </c>
    </row>
    <row r="75" spans="1:8" ht="90" x14ac:dyDescent="0.3">
      <c r="B75" s="25"/>
      <c r="C75" s="686" t="s">
        <v>278</v>
      </c>
      <c r="D75" s="31" t="s">
        <v>248</v>
      </c>
      <c r="E75" s="29" t="s">
        <v>279</v>
      </c>
      <c r="F75" s="29" t="s">
        <v>280</v>
      </c>
      <c r="G75" s="31" t="s">
        <v>281</v>
      </c>
      <c r="H75" s="31" t="s">
        <v>252</v>
      </c>
    </row>
    <row r="76" spans="1:8" ht="60" x14ac:dyDescent="0.3">
      <c r="B76" s="25"/>
      <c r="C76" s="687"/>
      <c r="D76" s="31" t="s">
        <v>253</v>
      </c>
      <c r="E76" s="29" t="s">
        <v>282</v>
      </c>
      <c r="F76" s="29" t="s">
        <v>283</v>
      </c>
      <c r="G76" s="31" t="s">
        <v>284</v>
      </c>
      <c r="H76" s="31">
        <v>2018</v>
      </c>
    </row>
    <row r="77" spans="1:8" ht="409.6" x14ac:dyDescent="0.3">
      <c r="B77" s="25"/>
      <c r="C77" s="30" t="s">
        <v>285</v>
      </c>
      <c r="D77" s="31" t="s">
        <v>115</v>
      </c>
      <c r="E77" s="29" t="s">
        <v>286</v>
      </c>
      <c r="F77" s="29" t="s">
        <v>287</v>
      </c>
      <c r="G77" s="31" t="s">
        <v>288</v>
      </c>
      <c r="H77" s="31" t="s">
        <v>257</v>
      </c>
    </row>
    <row r="78" spans="1:8" ht="90" x14ac:dyDescent="0.3">
      <c r="B78" s="25"/>
      <c r="C78" s="30" t="s">
        <v>289</v>
      </c>
      <c r="D78" s="31" t="s">
        <v>177</v>
      </c>
      <c r="E78" s="29" t="s">
        <v>290</v>
      </c>
      <c r="F78" s="29" t="s">
        <v>291</v>
      </c>
      <c r="G78" s="31" t="s">
        <v>292</v>
      </c>
      <c r="H78" s="31" t="s">
        <v>293</v>
      </c>
    </row>
    <row r="79" spans="1:8" ht="75" x14ac:dyDescent="0.3">
      <c r="B79" s="25"/>
      <c r="C79" s="30" t="s">
        <v>294</v>
      </c>
      <c r="D79" s="31" t="s">
        <v>186</v>
      </c>
      <c r="E79" s="29" t="s">
        <v>295</v>
      </c>
      <c r="F79" s="29" t="s">
        <v>296</v>
      </c>
      <c r="G79" s="31" t="s">
        <v>297</v>
      </c>
      <c r="H79" s="31">
        <v>2018</v>
      </c>
    </row>
    <row r="80" spans="1:8" ht="75" x14ac:dyDescent="0.3">
      <c r="B80" s="25"/>
      <c r="C80" s="691" t="s">
        <v>298</v>
      </c>
      <c r="D80" s="31" t="s">
        <v>191</v>
      </c>
      <c r="E80" s="29" t="s">
        <v>299</v>
      </c>
      <c r="F80" s="29" t="s">
        <v>300</v>
      </c>
      <c r="G80" s="31" t="s">
        <v>301</v>
      </c>
      <c r="H80" s="31" t="s">
        <v>123</v>
      </c>
    </row>
    <row r="81" spans="2:9" ht="75" x14ac:dyDescent="0.3">
      <c r="B81" s="25"/>
      <c r="C81" s="691"/>
      <c r="D81" s="31" t="s">
        <v>302</v>
      </c>
      <c r="E81" s="29" t="s">
        <v>303</v>
      </c>
      <c r="F81" s="29" t="s">
        <v>304</v>
      </c>
      <c r="G81" s="31" t="s">
        <v>305</v>
      </c>
      <c r="H81" s="31" t="s">
        <v>306</v>
      </c>
    </row>
    <row r="84" spans="2:9" ht="17.399999999999999" x14ac:dyDescent="0.3">
      <c r="B84" s="25"/>
      <c r="C84" s="25"/>
      <c r="D84" s="52" t="s">
        <v>90</v>
      </c>
      <c r="E84" s="52"/>
      <c r="F84" s="52"/>
      <c r="G84" s="25"/>
      <c r="H84" s="25"/>
      <c r="I84" s="55"/>
    </row>
    <row r="85" spans="2:9" ht="17.399999999999999" x14ac:dyDescent="0.3">
      <c r="B85" s="25"/>
      <c r="C85" s="25"/>
      <c r="D85" s="681" t="s">
        <v>91</v>
      </c>
      <c r="E85" s="681"/>
      <c r="F85" s="681"/>
      <c r="G85" s="25"/>
      <c r="H85" s="25"/>
      <c r="I85" s="55"/>
    </row>
    <row r="86" spans="2:9" ht="17.399999999999999" x14ac:dyDescent="0.3">
      <c r="B86" s="25"/>
      <c r="C86" s="25"/>
      <c r="D86" s="681" t="s">
        <v>307</v>
      </c>
      <c r="E86" s="681"/>
      <c r="F86" s="681"/>
      <c r="G86" s="25"/>
      <c r="H86" s="25"/>
      <c r="I86" s="55"/>
    </row>
    <row r="87" spans="2:9" ht="28.2" x14ac:dyDescent="0.3">
      <c r="B87" s="25"/>
      <c r="C87" s="682" t="s">
        <v>308</v>
      </c>
      <c r="D87" s="682"/>
      <c r="E87" s="682"/>
      <c r="F87" s="682"/>
      <c r="G87" s="682"/>
      <c r="H87" s="682"/>
      <c r="I87" s="682"/>
    </row>
    <row r="88" spans="2:9" ht="22.8" x14ac:dyDescent="0.3">
      <c r="B88" s="25"/>
      <c r="C88" s="683" t="s">
        <v>309</v>
      </c>
      <c r="D88" s="683"/>
      <c r="E88" s="683"/>
      <c r="F88" s="683"/>
      <c r="G88" s="683"/>
      <c r="H88" s="683"/>
      <c r="I88" s="683"/>
    </row>
    <row r="89" spans="2:9" ht="46.8" x14ac:dyDescent="0.3">
      <c r="B89" s="25"/>
      <c r="C89" s="26" t="s">
        <v>95</v>
      </c>
      <c r="D89" s="684" t="s">
        <v>96</v>
      </c>
      <c r="E89" s="685"/>
      <c r="F89" s="26" t="s">
        <v>97</v>
      </c>
      <c r="G89" s="26" t="s">
        <v>310</v>
      </c>
      <c r="H89" s="26" t="s">
        <v>98</v>
      </c>
      <c r="I89" s="26" t="s">
        <v>99</v>
      </c>
    </row>
    <row r="90" spans="2:9" ht="90" x14ac:dyDescent="0.3">
      <c r="B90" s="25"/>
      <c r="C90" s="686" t="s">
        <v>311</v>
      </c>
      <c r="D90" s="31" t="s">
        <v>248</v>
      </c>
      <c r="E90" s="56" t="s">
        <v>312</v>
      </c>
      <c r="F90" s="31" t="s">
        <v>313</v>
      </c>
      <c r="G90" s="31" t="s">
        <v>314</v>
      </c>
      <c r="H90" s="31" t="s">
        <v>37</v>
      </c>
      <c r="I90" s="31" t="s">
        <v>315</v>
      </c>
    </row>
    <row r="91" spans="2:9" ht="75" x14ac:dyDescent="0.3">
      <c r="B91" s="25"/>
      <c r="C91" s="687"/>
      <c r="D91" s="31" t="s">
        <v>253</v>
      </c>
      <c r="E91" s="56" t="s">
        <v>316</v>
      </c>
      <c r="F91" s="31" t="s">
        <v>317</v>
      </c>
      <c r="G91" s="31" t="s">
        <v>318</v>
      </c>
      <c r="H91" s="31" t="s">
        <v>37</v>
      </c>
      <c r="I91" s="31" t="s">
        <v>257</v>
      </c>
    </row>
    <row r="92" spans="2:9" ht="180" x14ac:dyDescent="0.3">
      <c r="B92" s="25"/>
      <c r="C92" s="687"/>
      <c r="D92" s="31" t="s">
        <v>319</v>
      </c>
      <c r="E92" s="56" t="s">
        <v>320</v>
      </c>
      <c r="F92" s="31" t="s">
        <v>321</v>
      </c>
      <c r="G92" s="31" t="s">
        <v>322</v>
      </c>
      <c r="H92" s="31" t="s">
        <v>323</v>
      </c>
      <c r="I92" s="31" t="s">
        <v>257</v>
      </c>
    </row>
    <row r="93" spans="2:9" ht="150" x14ac:dyDescent="0.3">
      <c r="B93" s="25"/>
      <c r="C93" s="687"/>
      <c r="D93" s="31" t="s">
        <v>324</v>
      </c>
      <c r="E93" s="56" t="s">
        <v>325</v>
      </c>
      <c r="F93" s="31" t="s">
        <v>326</v>
      </c>
      <c r="G93" s="31" t="s">
        <v>327</v>
      </c>
      <c r="H93" s="31" t="s">
        <v>328</v>
      </c>
      <c r="I93" s="31" t="s">
        <v>257</v>
      </c>
    </row>
    <row r="94" spans="2:9" ht="120" x14ac:dyDescent="0.3">
      <c r="B94" s="25"/>
      <c r="C94" s="687"/>
      <c r="D94" s="31" t="s">
        <v>329</v>
      </c>
      <c r="E94" s="56" t="s">
        <v>330</v>
      </c>
      <c r="F94" s="31" t="s">
        <v>331</v>
      </c>
      <c r="G94" s="31" t="s">
        <v>332</v>
      </c>
      <c r="H94" s="31" t="s">
        <v>333</v>
      </c>
      <c r="I94" s="31" t="s">
        <v>257</v>
      </c>
    </row>
    <row r="95" spans="2:9" ht="180" x14ac:dyDescent="0.3">
      <c r="B95" s="25"/>
      <c r="C95" s="30" t="s">
        <v>334</v>
      </c>
      <c r="D95" s="31" t="s">
        <v>115</v>
      </c>
      <c r="E95" s="56" t="s">
        <v>335</v>
      </c>
      <c r="F95" s="56" t="s">
        <v>336</v>
      </c>
      <c r="G95" s="56" t="s">
        <v>337</v>
      </c>
      <c r="H95" s="56" t="s">
        <v>338</v>
      </c>
      <c r="I95" s="31" t="s">
        <v>339</v>
      </c>
    </row>
    <row r="96" spans="2:9" ht="105" x14ac:dyDescent="0.3">
      <c r="B96" s="25"/>
      <c r="C96" s="30" t="s">
        <v>340</v>
      </c>
      <c r="D96" s="31" t="s">
        <v>177</v>
      </c>
      <c r="E96" s="31" t="s">
        <v>341</v>
      </c>
      <c r="F96" s="31" t="s">
        <v>342</v>
      </c>
      <c r="G96" s="31" t="s">
        <v>343</v>
      </c>
      <c r="H96" s="31" t="s">
        <v>344</v>
      </c>
      <c r="I96" s="31" t="s">
        <v>345</v>
      </c>
    </row>
    <row r="97" spans="2:9" ht="105" x14ac:dyDescent="0.3">
      <c r="B97" s="25"/>
      <c r="C97" s="30" t="s">
        <v>346</v>
      </c>
      <c r="D97" s="31" t="s">
        <v>186</v>
      </c>
      <c r="E97" s="31" t="s">
        <v>347</v>
      </c>
      <c r="F97" s="31" t="s">
        <v>348</v>
      </c>
      <c r="G97" s="31" t="s">
        <v>349</v>
      </c>
      <c r="H97" s="31" t="s">
        <v>37</v>
      </c>
      <c r="I97" s="31" t="s">
        <v>339</v>
      </c>
    </row>
    <row r="98" spans="2:9" ht="150" x14ac:dyDescent="0.3">
      <c r="B98" s="25"/>
      <c r="C98" s="31" t="s">
        <v>350</v>
      </c>
      <c r="D98" s="31" t="s">
        <v>191</v>
      </c>
      <c r="E98" s="31" t="s">
        <v>351</v>
      </c>
      <c r="F98" s="31" t="s">
        <v>352</v>
      </c>
      <c r="G98" s="31" t="s">
        <v>353</v>
      </c>
      <c r="H98" s="31" t="s">
        <v>354</v>
      </c>
      <c r="I98" s="31" t="s">
        <v>252</v>
      </c>
    </row>
  </sheetData>
  <mergeCells count="60">
    <mergeCell ref="B37:F37"/>
    <mergeCell ref="G37:J37"/>
    <mergeCell ref="C1:E1"/>
    <mergeCell ref="C2:E2"/>
    <mergeCell ref="C3:E3"/>
    <mergeCell ref="B5:G5"/>
    <mergeCell ref="B6:G6"/>
    <mergeCell ref="C7:D7"/>
    <mergeCell ref="B12:B16"/>
    <mergeCell ref="B17:B24"/>
    <mergeCell ref="B25:B26"/>
    <mergeCell ref="B27:B28"/>
    <mergeCell ref="A35:Q35"/>
    <mergeCell ref="B39:F39"/>
    <mergeCell ref="G39:I39"/>
    <mergeCell ref="B41:F41"/>
    <mergeCell ref="G41:I41"/>
    <mergeCell ref="B43:F43"/>
    <mergeCell ref="G43:I43"/>
    <mergeCell ref="A45:H45"/>
    <mergeCell ref="I45:M45"/>
    <mergeCell ref="N45:Q45"/>
    <mergeCell ref="A46:C46"/>
    <mergeCell ref="D46:E46"/>
    <mergeCell ref="F46:G46"/>
    <mergeCell ref="A47:C47"/>
    <mergeCell ref="D47:E47"/>
    <mergeCell ref="F47:G47"/>
    <mergeCell ref="A48:C48"/>
    <mergeCell ref="D48:E48"/>
    <mergeCell ref="F48:G48"/>
    <mergeCell ref="B57:G57"/>
    <mergeCell ref="A49:C49"/>
    <mergeCell ref="D49:E49"/>
    <mergeCell ref="F49:G49"/>
    <mergeCell ref="A50:C50"/>
    <mergeCell ref="D50:E50"/>
    <mergeCell ref="F50:G50"/>
    <mergeCell ref="A51:C51"/>
    <mergeCell ref="D51:E51"/>
    <mergeCell ref="F51:G51"/>
    <mergeCell ref="C55:E55"/>
    <mergeCell ref="C56:E56"/>
    <mergeCell ref="D85:F85"/>
    <mergeCell ref="B58:G58"/>
    <mergeCell ref="C59:D59"/>
    <mergeCell ref="B60:B61"/>
    <mergeCell ref="B64:B65"/>
    <mergeCell ref="D70:F70"/>
    <mergeCell ref="D71:F71"/>
    <mergeCell ref="C72:H72"/>
    <mergeCell ref="C73:H73"/>
    <mergeCell ref="D74:E74"/>
    <mergeCell ref="C75:C76"/>
    <mergeCell ref="C80:C81"/>
    <mergeCell ref="D86:F86"/>
    <mergeCell ref="C87:I87"/>
    <mergeCell ref="C88:I88"/>
    <mergeCell ref="D89:E89"/>
    <mergeCell ref="C90:C94"/>
  </mergeCells>
  <dataValidations count="5">
    <dataValidation type="list" allowBlank="1" showInputMessage="1" showErrorMessage="1" sqref="M41" xr:uid="{00000000-0002-0000-0900-000000000000}">
      <formula1>vigencias</formula1>
    </dataValidation>
    <dataValidation type="list" allowBlank="1" showInputMessage="1" showErrorMessage="1" sqref="K41:K43" xr:uid="{00000000-0002-0000-0900-000001000000}">
      <formula1>nivel</formula1>
    </dataValidation>
    <dataValidation type="list" allowBlank="1" showInputMessage="1" showErrorMessage="1" sqref="M39" xr:uid="{00000000-0002-0000-0900-000002000000}">
      <formula1>orden</formula1>
    </dataValidation>
    <dataValidation type="list" allowBlank="1" showInputMessage="1" showErrorMessage="1" sqref="G39:I39" xr:uid="{00000000-0002-0000-0900-000003000000}">
      <formula1>sector</formula1>
    </dataValidation>
    <dataValidation type="list" allowBlank="1" showInputMessage="1" showErrorMessage="1" sqref="G41:I41" xr:uid="{00000000-0002-0000-0900-000004000000}">
      <formula1>departamentos</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C25" sqref="C25"/>
    </sheetView>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Monitoreo_Seguimento_Evaluación</vt:lpstr>
      <vt:lpstr>PINAR</vt:lpstr>
      <vt:lpstr>PLAN-ADQUISICIONES</vt:lpstr>
      <vt:lpstr>PLAN-VACANTES</vt:lpstr>
      <vt:lpstr>PREVISION-RECURSOS-HUMANOS</vt:lpstr>
      <vt:lpstr>ESTRATEGICO-TH</vt:lpstr>
      <vt:lpstr>INS-CAPACITACIONES</vt:lpstr>
      <vt:lpstr>INCENTIVOS-INSTITUCIONALES</vt:lpstr>
      <vt:lpstr>SG-SST</vt:lpstr>
      <vt:lpstr>ANTICORRUPCION</vt:lpstr>
      <vt:lpstr>PETI</vt:lpstr>
      <vt:lpstr>TRATAMIENTO-PRIVACIDAD-INFORMAC</vt:lpstr>
      <vt:lpstr>SEGURIDAD INFORMACION</vt:lpstr>
      <vt:lpstr>Monitoreo_Seguimento_Evaluación!Área_de_impresión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GJ OMANA</cp:lastModifiedBy>
  <cp:lastPrinted>2017-09-03T02:10:22Z</cp:lastPrinted>
  <dcterms:created xsi:type="dcterms:W3CDTF">2017-01-17T16:11:32Z</dcterms:created>
  <dcterms:modified xsi:type="dcterms:W3CDTF">2024-05-09T22:52:08Z</dcterms:modified>
</cp:coreProperties>
</file>