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GJ OMANA\Downloads\"/>
    </mc:Choice>
  </mc:AlternateContent>
  <xr:revisionPtr revIDLastSave="0" documentId="13_ncr:1_{0CAA09CE-D3AE-4FC9-B4EA-BDF905DBC156}" xr6:coauthVersionLast="47" xr6:coauthVersionMax="47" xr10:uidLastSave="{00000000-0000-0000-0000-000000000000}"/>
  <bookViews>
    <workbookView xWindow="-108" yWindow="-108" windowWidth="23256" windowHeight="12456" xr2:uid="{00000000-000D-0000-FFFF-FFFF00000000}"/>
  </bookViews>
  <sheets>
    <sheet name="Monitoreo_Seguimento_Evaluación" sheetId="3" r:id="rId1"/>
    <sheet name="PINAR" sheetId="4" state="hidden" r:id="rId2"/>
    <sheet name="PLAN-ADQUISICIONES" sheetId="5" state="hidden" r:id="rId3"/>
    <sheet name="PLAN-VACANTES" sheetId="6" state="hidden" r:id="rId4"/>
    <sheet name="PREVISION-RECURSOS-HUMANOS" sheetId="7" state="hidden" r:id="rId5"/>
    <sheet name="ESTRATEGICO-TH" sheetId="8" state="hidden" r:id="rId6"/>
    <sheet name="INS-CAPACITACIONES" sheetId="9" state="hidden" r:id="rId7"/>
    <sheet name="INCENTIVOS-INSTITUCIONALES" sheetId="10" state="hidden" r:id="rId8"/>
    <sheet name="SG-SST" sheetId="11" state="hidden" r:id="rId9"/>
    <sheet name="ANTICORRUPCION" sheetId="12" state="hidden" r:id="rId10"/>
    <sheet name="PETI" sheetId="13" state="hidden" r:id="rId11"/>
    <sheet name="TRATAMIENTO-PRIVACIDAD-INFORMAC" sheetId="14" state="hidden" r:id="rId12"/>
    <sheet name="SEGURIDAD INFORMACION" sheetId="15" state="hidden" r:id="rId13"/>
  </sheets>
  <externalReferences>
    <externalReference r:id="rId14"/>
  </externalReferences>
  <definedNames>
    <definedName name="_xlnm.Print_Area" localSheetId="0">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3" l="1"/>
  <c r="V56" i="3"/>
  <c r="V52" i="3"/>
  <c r="V53" i="3"/>
  <c r="V54" i="3"/>
  <c r="V55" i="3"/>
  <c r="T52" i="3"/>
  <c r="T53" i="3"/>
  <c r="T54" i="3"/>
  <c r="Q51" i="3"/>
  <c r="Q52" i="3"/>
  <c r="Q53" i="3"/>
  <c r="Q54" i="3"/>
  <c r="Q55" i="3"/>
  <c r="O51" i="3"/>
  <c r="O52" i="3"/>
  <c r="O53" i="3"/>
  <c r="O54" i="3"/>
  <c r="W148" i="3"/>
  <c r="U148" i="3"/>
  <c r="R148" i="3"/>
  <c r="P148" i="3"/>
  <c r="K148" i="3"/>
  <c r="W147" i="3"/>
  <c r="U147" i="3"/>
  <c r="R147" i="3"/>
  <c r="P147" i="3"/>
  <c r="W146" i="3"/>
  <c r="U146" i="3"/>
  <c r="R146" i="3"/>
  <c r="P146" i="3"/>
  <c r="K146" i="3"/>
  <c r="W145" i="3"/>
  <c r="U145" i="3"/>
  <c r="R145" i="3"/>
  <c r="P145" i="3"/>
  <c r="K145" i="3"/>
  <c r="W144" i="3"/>
  <c r="U144" i="3"/>
  <c r="R144" i="3"/>
  <c r="P144" i="3"/>
  <c r="W143" i="3"/>
  <c r="U143" i="3"/>
  <c r="R143" i="3"/>
  <c r="P143" i="3"/>
  <c r="W142" i="3"/>
  <c r="U142" i="3"/>
  <c r="R142" i="3"/>
  <c r="P142" i="3"/>
  <c r="K142" i="3"/>
  <c r="W141" i="3"/>
  <c r="U141" i="3"/>
  <c r="R141" i="3"/>
  <c r="P141" i="3"/>
  <c r="K141" i="3"/>
  <c r="W140" i="3"/>
  <c r="U140" i="3"/>
  <c r="R140" i="3"/>
  <c r="P140" i="3"/>
  <c r="K140" i="3"/>
  <c r="W139" i="3"/>
  <c r="U139" i="3"/>
  <c r="R139" i="3"/>
  <c r="P139" i="3"/>
  <c r="K139" i="3"/>
  <c r="W138" i="3"/>
  <c r="U138" i="3"/>
  <c r="R138" i="3"/>
  <c r="P138" i="3"/>
  <c r="K137" i="3"/>
  <c r="K136" i="3"/>
  <c r="W135" i="3"/>
  <c r="U135" i="3"/>
  <c r="R135" i="3"/>
  <c r="P135" i="3"/>
  <c r="K135" i="3"/>
  <c r="W134" i="3"/>
  <c r="U134" i="3"/>
  <c r="R134" i="3"/>
  <c r="P134" i="3"/>
  <c r="K134" i="3"/>
  <c r="K133" i="3"/>
  <c r="AA110" i="3" l="1"/>
  <c r="Y110" i="3"/>
  <c r="V110" i="3"/>
  <c r="T110" i="3"/>
  <c r="Q110" i="3"/>
  <c r="O110" i="3"/>
  <c r="L110" i="3"/>
  <c r="J110" i="3"/>
  <c r="AA109" i="3"/>
  <c r="Y109" i="3"/>
  <c r="V109" i="3"/>
  <c r="T109" i="3"/>
  <c r="Q109" i="3"/>
  <c r="O109" i="3"/>
  <c r="L109" i="3"/>
  <c r="J109" i="3"/>
  <c r="AA108" i="3"/>
  <c r="Y108" i="3"/>
  <c r="V108" i="3"/>
  <c r="T108" i="3"/>
  <c r="Q108" i="3"/>
  <c r="O108" i="3"/>
  <c r="L108" i="3"/>
  <c r="J108" i="3"/>
  <c r="AA107" i="3"/>
  <c r="Y107" i="3"/>
  <c r="V107" i="3"/>
  <c r="T107" i="3"/>
  <c r="Q107" i="3"/>
  <c r="O107" i="3"/>
  <c r="L107" i="3"/>
  <c r="J107" i="3"/>
  <c r="AA106" i="3"/>
  <c r="Y106" i="3"/>
  <c r="V106" i="3"/>
  <c r="T106" i="3"/>
  <c r="Q106" i="3"/>
  <c r="O106" i="3"/>
  <c r="L106" i="3"/>
  <c r="J106" i="3"/>
  <c r="AA105" i="3"/>
  <c r="Y105" i="3"/>
  <c r="V105" i="3"/>
  <c r="T105" i="3"/>
  <c r="Q105" i="3"/>
  <c r="O105" i="3"/>
  <c r="L105" i="3"/>
  <c r="J105" i="3"/>
  <c r="AA104" i="3"/>
  <c r="Y104" i="3"/>
  <c r="V104" i="3"/>
  <c r="T104" i="3"/>
  <c r="Q104" i="3"/>
  <c r="O104" i="3"/>
  <c r="L104" i="3"/>
  <c r="J104" i="3"/>
  <c r="AA103" i="3"/>
  <c r="Y103" i="3"/>
  <c r="V103" i="3"/>
  <c r="T103" i="3"/>
  <c r="Q103" i="3"/>
  <c r="O103" i="3"/>
  <c r="L103" i="3"/>
  <c r="J103" i="3"/>
  <c r="AA102" i="3"/>
  <c r="Y102" i="3"/>
  <c r="V102" i="3"/>
  <c r="T102" i="3"/>
  <c r="Q102" i="3"/>
  <c r="O102" i="3"/>
  <c r="L102" i="3"/>
  <c r="J102" i="3"/>
  <c r="AA101" i="3"/>
  <c r="Y101" i="3"/>
  <c r="V101" i="3"/>
  <c r="T101" i="3"/>
  <c r="Q101" i="3"/>
  <c r="O101" i="3"/>
  <c r="L101" i="3"/>
  <c r="J101" i="3"/>
  <c r="AA100" i="3"/>
  <c r="Y100" i="3"/>
  <c r="V100" i="3"/>
  <c r="T100" i="3"/>
  <c r="Q100" i="3"/>
  <c r="O100" i="3"/>
  <c r="L100" i="3"/>
  <c r="J100" i="3"/>
  <c r="AA99" i="3"/>
  <c r="Y99" i="3"/>
  <c r="V99" i="3"/>
  <c r="T99" i="3"/>
  <c r="Q99" i="3"/>
  <c r="O99" i="3"/>
  <c r="L99" i="3"/>
  <c r="J99" i="3"/>
  <c r="V98" i="3"/>
  <c r="AA97" i="3"/>
  <c r="Y97" i="3"/>
  <c r="V97" i="3"/>
  <c r="T97" i="3"/>
  <c r="Q97" i="3"/>
  <c r="O97" i="3"/>
  <c r="L97" i="3"/>
  <c r="J97" i="3"/>
  <c r="Y95" i="3"/>
  <c r="T95" i="3"/>
  <c r="O95" i="3"/>
  <c r="J95" i="3"/>
  <c r="L95" i="3" s="1"/>
  <c r="Y93" i="3"/>
  <c r="T93" i="3"/>
  <c r="O93" i="3"/>
  <c r="J93" i="3"/>
  <c r="L93" i="3" s="1"/>
  <c r="Y92" i="3"/>
  <c r="T92" i="3"/>
  <c r="O92" i="3"/>
  <c r="J92" i="3"/>
  <c r="L92" i="3" s="1"/>
  <c r="Q92" i="3" s="1"/>
  <c r="V92" i="3" s="1"/>
  <c r="AA92" i="3" s="1"/>
  <c r="Y91" i="3"/>
  <c r="T91" i="3"/>
  <c r="O91" i="3"/>
  <c r="J91" i="3"/>
  <c r="L91" i="3" s="1"/>
  <c r="Q91" i="3" s="1"/>
  <c r="V91" i="3" s="1"/>
  <c r="AA91" i="3" s="1"/>
  <c r="Y90" i="3"/>
  <c r="T90" i="3"/>
  <c r="O90" i="3"/>
  <c r="J90" i="3"/>
  <c r="L90" i="3" s="1"/>
  <c r="Q90" i="3" s="1"/>
  <c r="V90" i="3" s="1"/>
  <c r="AA90" i="3" s="1"/>
  <c r="Y88" i="3"/>
  <c r="T88" i="3"/>
  <c r="O88" i="3"/>
  <c r="L88" i="3"/>
  <c r="Q88" i="3" s="1"/>
  <c r="V88" i="3" s="1"/>
  <c r="AA88" i="3" s="1"/>
  <c r="J88" i="3"/>
  <c r="Y84" i="3" l="1"/>
  <c r="T84" i="3"/>
  <c r="O84" i="3"/>
  <c r="L84" i="3"/>
  <c r="Q84" i="3" s="1"/>
  <c r="V84" i="3" s="1"/>
  <c r="AA84" i="3" s="1"/>
  <c r="J84" i="3"/>
  <c r="Y83" i="3"/>
  <c r="T83" i="3"/>
  <c r="O83" i="3"/>
  <c r="L83" i="3"/>
  <c r="Q83" i="3" s="1"/>
  <c r="V83" i="3" s="1"/>
  <c r="AA83" i="3" s="1"/>
  <c r="J83" i="3"/>
  <c r="Y79" i="3"/>
  <c r="T79" i="3"/>
  <c r="O79" i="3"/>
  <c r="L79" i="3"/>
  <c r="Q79" i="3" s="1"/>
  <c r="V79" i="3" s="1"/>
  <c r="AA79" i="3" s="1"/>
  <c r="J79" i="3"/>
  <c r="Y78" i="3"/>
  <c r="T78" i="3"/>
  <c r="O78" i="3"/>
  <c r="L78" i="3"/>
  <c r="Q78" i="3" s="1"/>
  <c r="V78" i="3" s="1"/>
  <c r="AA78" i="3" s="1"/>
  <c r="J78" i="3"/>
  <c r="J77" i="3"/>
  <c r="Y76" i="3"/>
  <c r="T76" i="3"/>
  <c r="O76" i="3"/>
  <c r="L76" i="3"/>
  <c r="Q76" i="3" s="1"/>
  <c r="V76" i="3" s="1"/>
  <c r="AA76" i="3" s="1"/>
  <c r="J76" i="3"/>
  <c r="Y75" i="3"/>
  <c r="T75" i="3"/>
  <c r="O75" i="3"/>
  <c r="L75" i="3"/>
  <c r="Q75" i="3" s="1"/>
  <c r="V75" i="3" s="1"/>
  <c r="AA75" i="3" s="1"/>
  <c r="J75" i="3"/>
  <c r="Y74" i="3"/>
  <c r="T74" i="3"/>
  <c r="O74" i="3"/>
  <c r="L74" i="3"/>
  <c r="Q74" i="3" s="1"/>
  <c r="V74" i="3" s="1"/>
  <c r="AA74" i="3" s="1"/>
  <c r="J74" i="3"/>
  <c r="Y73" i="3"/>
  <c r="T73" i="3"/>
  <c r="O73" i="3"/>
  <c r="L73" i="3"/>
  <c r="Q73" i="3" s="1"/>
  <c r="V73" i="3" s="1"/>
  <c r="AA73" i="3" s="1"/>
  <c r="J73" i="3"/>
  <c r="AA72" i="3"/>
  <c r="Y72" i="3"/>
  <c r="T72" i="3"/>
  <c r="O72" i="3"/>
  <c r="L72" i="3"/>
  <c r="J72" i="3"/>
  <c r="Y71" i="3"/>
  <c r="V71" i="3"/>
  <c r="AA71" i="3" s="1"/>
  <c r="T71" i="3"/>
  <c r="O71" i="3"/>
  <c r="L71" i="3"/>
  <c r="J71" i="3"/>
  <c r="Y70" i="3"/>
  <c r="V70" i="3"/>
  <c r="AA70" i="3" s="1"/>
  <c r="T70" i="3"/>
  <c r="O70" i="3"/>
  <c r="L70" i="3"/>
  <c r="J70" i="3"/>
  <c r="Y69" i="3"/>
  <c r="T69" i="3"/>
  <c r="O69" i="3"/>
  <c r="L69" i="3"/>
  <c r="Q69" i="3" s="1"/>
  <c r="V69" i="3" s="1"/>
  <c r="AA69" i="3" s="1"/>
  <c r="J69" i="3"/>
  <c r="Y68" i="3"/>
  <c r="T68" i="3"/>
  <c r="O68" i="3"/>
  <c r="L68" i="3"/>
  <c r="Q68" i="3" s="1"/>
  <c r="V68" i="3" s="1"/>
  <c r="AA68" i="3" s="1"/>
  <c r="J68" i="3"/>
  <c r="Y67" i="3"/>
  <c r="V67" i="3"/>
  <c r="AA67" i="3" s="1"/>
  <c r="T67" i="3"/>
  <c r="O67" i="3"/>
  <c r="L67" i="3"/>
  <c r="J67" i="3"/>
  <c r="Y66" i="3"/>
  <c r="T66" i="3"/>
  <c r="O66" i="3"/>
  <c r="L66" i="3"/>
  <c r="Q66" i="3" s="1"/>
  <c r="V66" i="3" s="1"/>
  <c r="AA66" i="3" s="1"/>
  <c r="J66" i="3"/>
  <c r="Y64" i="3"/>
  <c r="T64" i="3"/>
  <c r="O64" i="3"/>
  <c r="L64" i="3"/>
  <c r="Q64" i="3" s="1"/>
  <c r="V64" i="3" s="1"/>
  <c r="AA64" i="3" s="1"/>
  <c r="J64" i="3"/>
  <c r="Y63" i="3"/>
  <c r="T63" i="3"/>
  <c r="O63" i="3"/>
  <c r="L63" i="3"/>
  <c r="Q63" i="3" s="1"/>
  <c r="V63" i="3" s="1"/>
  <c r="AA63" i="3" s="1"/>
  <c r="J63" i="3"/>
  <c r="Y61" i="3"/>
  <c r="T61" i="3"/>
  <c r="O61" i="3"/>
  <c r="J61" i="3"/>
  <c r="Y59" i="3"/>
  <c r="T59" i="3"/>
  <c r="O59" i="3"/>
  <c r="L59" i="3"/>
  <c r="Q59" i="3" s="1"/>
  <c r="V59" i="3" s="1"/>
  <c r="AA59" i="3" s="1"/>
  <c r="J59" i="3"/>
  <c r="Y57" i="3"/>
  <c r="T57" i="3"/>
  <c r="O57" i="3"/>
  <c r="J57" i="3"/>
  <c r="Y56" i="3"/>
  <c r="T56" i="3"/>
  <c r="O56" i="3"/>
  <c r="J56" i="3"/>
  <c r="Y55" i="3"/>
  <c r="T55" i="3"/>
  <c r="O55" i="3"/>
  <c r="J55" i="3"/>
  <c r="K132" i="3" l="1"/>
  <c r="I132" i="3"/>
  <c r="K131" i="3"/>
  <c r="I131" i="3"/>
  <c r="K130" i="3"/>
  <c r="I130" i="3"/>
  <c r="K129" i="3"/>
  <c r="I129" i="3"/>
  <c r="K128" i="3"/>
  <c r="I128" i="3"/>
  <c r="K127" i="3"/>
  <c r="I127" i="3"/>
  <c r="I126" i="3"/>
  <c r="K125" i="3"/>
  <c r="I125" i="3"/>
  <c r="K124" i="3"/>
  <c r="I124" i="3"/>
  <c r="K123" i="3"/>
  <c r="I123" i="3"/>
  <c r="K122" i="3"/>
  <c r="I122" i="3"/>
  <c r="K121" i="3"/>
  <c r="I121" i="3"/>
  <c r="K120" i="3"/>
  <c r="I120" i="3"/>
  <c r="AA119" i="3" l="1"/>
  <c r="Y119" i="3"/>
  <c r="V119" i="3"/>
  <c r="T119" i="3"/>
  <c r="Q119" i="3"/>
  <c r="O119" i="3"/>
  <c r="L119" i="3"/>
  <c r="J119" i="3"/>
  <c r="AA118" i="3"/>
  <c r="Y118" i="3"/>
  <c r="V118" i="3"/>
  <c r="T118" i="3"/>
  <c r="Q118" i="3"/>
  <c r="O118" i="3"/>
  <c r="L118" i="3"/>
  <c r="J118" i="3"/>
  <c r="AA117" i="3"/>
  <c r="AA116" i="3" s="1"/>
  <c r="Y117" i="3"/>
  <c r="V117" i="3"/>
  <c r="T117" i="3"/>
  <c r="Q117" i="3"/>
  <c r="O117" i="3"/>
  <c r="L117" i="3"/>
  <c r="J117" i="3"/>
  <c r="Y116" i="3"/>
  <c r="V116" i="3"/>
  <c r="T116" i="3"/>
  <c r="Q116" i="3"/>
  <c r="O116" i="3"/>
  <c r="L116" i="3"/>
  <c r="J116" i="3"/>
  <c r="AA115" i="3"/>
  <c r="Y115" i="3"/>
  <c r="V115" i="3"/>
  <c r="T115" i="3"/>
  <c r="Q115" i="3"/>
  <c r="O115" i="3"/>
  <c r="L115" i="3"/>
  <c r="J115" i="3"/>
  <c r="AA114" i="3"/>
  <c r="Y114" i="3"/>
  <c r="V114" i="3"/>
  <c r="T114" i="3"/>
  <c r="Q114" i="3"/>
  <c r="O114" i="3"/>
  <c r="L114" i="3"/>
  <c r="J114" i="3"/>
  <c r="AA113" i="3"/>
  <c r="Y113" i="3"/>
  <c r="V113" i="3"/>
  <c r="T113" i="3"/>
  <c r="Q113" i="3"/>
  <c r="O113" i="3"/>
  <c r="L113" i="3"/>
  <c r="J113" i="3"/>
  <c r="AA112" i="3"/>
  <c r="Y112" i="3"/>
  <c r="V112" i="3"/>
  <c r="T112" i="3"/>
  <c r="Q112" i="3"/>
  <c r="O112" i="3"/>
  <c r="L112" i="3"/>
  <c r="J112" i="3"/>
  <c r="AA111" i="3"/>
  <c r="Y111" i="3"/>
  <c r="V111" i="3"/>
  <c r="T111" i="3"/>
  <c r="Q111" i="3"/>
  <c r="O111" i="3"/>
  <c r="L111" i="3"/>
  <c r="J111" i="3"/>
  <c r="L180" i="3"/>
  <c r="J180" i="3"/>
  <c r="L179" i="3"/>
  <c r="J179" i="3"/>
  <c r="L178" i="3"/>
  <c r="J178" i="3"/>
  <c r="L177" i="3"/>
  <c r="J177" i="3"/>
  <c r="L176" i="3"/>
  <c r="J176" i="3"/>
  <c r="L175" i="3"/>
  <c r="J175" i="3"/>
  <c r="L174" i="3"/>
  <c r="J174" i="3"/>
  <c r="L173" i="3"/>
  <c r="J173" i="3"/>
  <c r="L172" i="3"/>
  <c r="J172" i="3"/>
  <c r="L171" i="3"/>
  <c r="J171" i="3"/>
  <c r="L170" i="3"/>
  <c r="J170" i="3"/>
  <c r="L169" i="3"/>
  <c r="J169" i="3"/>
  <c r="L168" i="3"/>
  <c r="J168" i="3"/>
  <c r="L167" i="3"/>
  <c r="J167" i="3"/>
  <c r="L166" i="3"/>
  <c r="J166" i="3"/>
  <c r="L165" i="3"/>
  <c r="J165" i="3"/>
  <c r="L164" i="3"/>
  <c r="J164" i="3"/>
  <c r="L163" i="3"/>
  <c r="J163" i="3"/>
  <c r="L162" i="3"/>
  <c r="J162" i="3"/>
  <c r="L161" i="3"/>
  <c r="J161" i="3"/>
  <c r="L160" i="3"/>
  <c r="J160" i="3"/>
  <c r="L159" i="3"/>
  <c r="J159" i="3"/>
  <c r="L158" i="3"/>
  <c r="J158" i="3"/>
  <c r="L157" i="3"/>
  <c r="J157" i="3"/>
  <c r="L156" i="3"/>
  <c r="J156" i="3"/>
  <c r="L155" i="3"/>
  <c r="J155" i="3"/>
  <c r="L154" i="3"/>
  <c r="J154" i="3"/>
  <c r="L153" i="3"/>
  <c r="J153" i="3"/>
  <c r="L152" i="3"/>
  <c r="J152" i="3"/>
  <c r="L151" i="3"/>
  <c r="J151" i="3"/>
  <c r="L150" i="3"/>
  <c r="J150" i="3"/>
  <c r="L149" i="3"/>
  <c r="J149" i="3"/>
  <c r="L51" i="3" l="1"/>
  <c r="J51" i="3"/>
  <c r="L50" i="3"/>
  <c r="J50" i="3"/>
  <c r="L49" i="3"/>
  <c r="J49" i="3"/>
  <c r="L48" i="3"/>
  <c r="J48" i="3"/>
  <c r="L47" i="3"/>
  <c r="J47" i="3"/>
  <c r="L46" i="3"/>
  <c r="J46" i="3"/>
  <c r="L45" i="3"/>
  <c r="J45" i="3"/>
  <c r="L54" i="3" l="1"/>
  <c r="J54" i="3"/>
  <c r="L53" i="3"/>
  <c r="J53" i="3"/>
  <c r="L52" i="3"/>
  <c r="J52" i="3"/>
  <c r="AA51" i="3" l="1"/>
  <c r="V51" i="3"/>
  <c r="T51" i="3"/>
  <c r="AA50" i="3"/>
  <c r="Y50" i="3"/>
  <c r="V50" i="3"/>
  <c r="T50" i="3"/>
  <c r="Q50" i="3"/>
  <c r="O50" i="3"/>
  <c r="AA49" i="3"/>
  <c r="Y49" i="3"/>
  <c r="V49" i="3"/>
  <c r="T49" i="3"/>
  <c r="Q49" i="3"/>
  <c r="O49" i="3"/>
  <c r="AA48" i="3"/>
  <c r="Y48" i="3"/>
  <c r="V48" i="3"/>
  <c r="T48" i="3"/>
  <c r="Q48" i="3"/>
  <c r="O48" i="3"/>
  <c r="AA47" i="3"/>
  <c r="Y47" i="3"/>
  <c r="V47" i="3"/>
  <c r="T47" i="3"/>
  <c r="Q47" i="3"/>
  <c r="O47" i="3"/>
  <c r="AA46" i="3"/>
  <c r="Y46" i="3"/>
  <c r="V46" i="3"/>
  <c r="T46" i="3"/>
  <c r="Q46" i="3"/>
  <c r="O46" i="3"/>
  <c r="AA45" i="3"/>
  <c r="Y45" i="3"/>
  <c r="V45" i="3"/>
  <c r="T45" i="3"/>
  <c r="Q45" i="3"/>
  <c r="O45" i="3"/>
  <c r="Z132" i="3" l="1"/>
  <c r="X132" i="3"/>
  <c r="Z131" i="3"/>
  <c r="X131" i="3"/>
  <c r="Z130" i="3"/>
  <c r="X130" i="3"/>
  <c r="Z129" i="3"/>
  <c r="X129" i="3"/>
  <c r="Z128" i="3"/>
  <c r="X128" i="3"/>
  <c r="Z127" i="3"/>
  <c r="X127" i="3"/>
  <c r="Z126" i="3"/>
  <c r="X126" i="3"/>
  <c r="Z125" i="3"/>
  <c r="X125" i="3"/>
  <c r="Z124" i="3"/>
  <c r="X124" i="3"/>
  <c r="Z123" i="3"/>
  <c r="X123" i="3"/>
  <c r="Z122" i="3"/>
  <c r="X122" i="3"/>
  <c r="Z121" i="3"/>
  <c r="X121" i="3"/>
  <c r="X120" i="3"/>
  <c r="L120" i="3"/>
  <c r="Z120" i="3" l="1"/>
  <c r="Y170" i="3" l="1"/>
  <c r="T170" i="3"/>
  <c r="O170" i="3"/>
  <c r="Q170" i="3"/>
  <c r="V170" i="3" s="1"/>
  <c r="AA170" i="3" s="1"/>
  <c r="Y169" i="3"/>
  <c r="T169" i="3"/>
  <c r="O169" i="3"/>
  <c r="Q169" i="3"/>
  <c r="V169" i="3" s="1"/>
  <c r="AA169" i="3" s="1"/>
  <c r="Y168" i="3"/>
  <c r="T168" i="3"/>
  <c r="O168" i="3"/>
  <c r="Q168" i="3"/>
  <c r="V168" i="3" s="1"/>
  <c r="AA168" i="3" s="1"/>
  <c r="Y167" i="3"/>
  <c r="T167" i="3"/>
  <c r="O167" i="3"/>
  <c r="Q167" i="3"/>
  <c r="V167" i="3" s="1"/>
  <c r="AA167" i="3" s="1"/>
  <c r="Y166" i="3"/>
  <c r="T166" i="3"/>
  <c r="O166" i="3"/>
  <c r="Q166" i="3"/>
  <c r="V166" i="3" s="1"/>
  <c r="AA166" i="3" s="1"/>
  <c r="Y165" i="3"/>
  <c r="T165" i="3"/>
  <c r="O165" i="3"/>
  <c r="Q165" i="3"/>
  <c r="V165" i="3" s="1"/>
  <c r="AA165" i="3" s="1"/>
  <c r="Y164" i="3"/>
  <c r="T164" i="3"/>
  <c r="O164" i="3"/>
  <c r="Q164" i="3"/>
  <c r="V164" i="3" s="1"/>
  <c r="AA164" i="3" s="1"/>
  <c r="Y163" i="3"/>
  <c r="T163" i="3"/>
  <c r="O163" i="3"/>
  <c r="Q163" i="3"/>
  <c r="V163" i="3" s="1"/>
  <c r="AA163" i="3" s="1"/>
  <c r="Y162" i="3"/>
  <c r="T162" i="3"/>
  <c r="O162" i="3"/>
  <c r="Q162" i="3"/>
  <c r="V162" i="3" s="1"/>
  <c r="AA162" i="3" s="1"/>
  <c r="Y161" i="3"/>
  <c r="T161" i="3"/>
  <c r="O161" i="3"/>
  <c r="Q161" i="3"/>
  <c r="V161" i="3" s="1"/>
  <c r="AA161" i="3" s="1"/>
  <c r="Y160" i="3"/>
  <c r="T160" i="3"/>
  <c r="O160" i="3"/>
  <c r="Q160" i="3"/>
  <c r="V160" i="3" s="1"/>
  <c r="AA160" i="3" s="1"/>
  <c r="Y159" i="3"/>
  <c r="T159" i="3"/>
  <c r="O159" i="3"/>
  <c r="Q159" i="3"/>
  <c r="V159" i="3" s="1"/>
  <c r="AA159" i="3" s="1"/>
  <c r="Y158" i="3"/>
  <c r="T158" i="3"/>
  <c r="O158" i="3"/>
  <c r="Q158" i="3"/>
  <c r="V158" i="3" s="1"/>
  <c r="AA158" i="3" s="1"/>
  <c r="Y157" i="3"/>
  <c r="T157" i="3"/>
  <c r="O157" i="3"/>
  <c r="Q157" i="3"/>
  <c r="V157" i="3" s="1"/>
  <c r="AA157" i="3" s="1"/>
  <c r="Y156" i="3"/>
  <c r="T156" i="3"/>
  <c r="O156" i="3"/>
  <c r="Q156" i="3"/>
  <c r="V156" i="3" s="1"/>
  <c r="AA156" i="3" s="1"/>
  <c r="Y155" i="3"/>
  <c r="T155" i="3"/>
  <c r="O155" i="3"/>
  <c r="Q155" i="3"/>
  <c r="V155" i="3" s="1"/>
  <c r="AA155" i="3" s="1"/>
  <c r="Y154" i="3"/>
  <c r="T154" i="3"/>
  <c r="O154" i="3"/>
  <c r="Q154" i="3"/>
  <c r="V154" i="3" s="1"/>
  <c r="AA154" i="3" s="1"/>
  <c r="Y153" i="3"/>
  <c r="T153" i="3"/>
  <c r="O153" i="3"/>
  <c r="Q153" i="3"/>
  <c r="V153" i="3" s="1"/>
  <c r="AA153" i="3" s="1"/>
  <c r="Y152" i="3"/>
  <c r="T152" i="3"/>
  <c r="O152" i="3"/>
  <c r="Q152" i="3"/>
  <c r="V152" i="3" s="1"/>
  <c r="AA152" i="3" s="1"/>
  <c r="Y151" i="3"/>
  <c r="T151" i="3"/>
  <c r="O151" i="3"/>
  <c r="Q151" i="3"/>
  <c r="V151" i="3" s="1"/>
  <c r="AA151" i="3" s="1"/>
  <c r="Y150" i="3"/>
  <c r="T150" i="3"/>
  <c r="O150" i="3"/>
  <c r="Q150" i="3"/>
  <c r="V150" i="3" s="1"/>
  <c r="AA150" i="3" s="1"/>
  <c r="Y149" i="3"/>
  <c r="T149" i="3"/>
  <c r="O149" i="3"/>
  <c r="Q149" i="3"/>
  <c r="V149" i="3" s="1"/>
  <c r="AA149" i="3" s="1"/>
  <c r="Q211" i="3" l="1"/>
  <c r="O211" i="3"/>
  <c r="Q210" i="3"/>
  <c r="O210" i="3"/>
  <c r="AA209" i="3"/>
  <c r="V209" i="3"/>
  <c r="Q209" i="3"/>
  <c r="O209" i="3"/>
  <c r="AA208" i="3"/>
  <c r="V208" i="3"/>
  <c r="Q208" i="3"/>
  <c r="O208" i="3"/>
  <c r="AA207" i="3"/>
  <c r="V207" i="3"/>
  <c r="Q207" i="3"/>
  <c r="O207" i="3"/>
  <c r="AA206" i="3"/>
  <c r="V206" i="3"/>
  <c r="AA205" i="3"/>
  <c r="V205" i="3"/>
  <c r="Q205" i="3"/>
  <c r="AA204" i="3"/>
  <c r="V204" i="3"/>
  <c r="AA203" i="3"/>
  <c r="Y203" i="3"/>
  <c r="V203" i="3"/>
  <c r="AA202" i="3"/>
  <c r="Y202" i="3"/>
  <c r="V202" i="3"/>
  <c r="AA201" i="3"/>
  <c r="Y201" i="3"/>
  <c r="V201" i="3"/>
  <c r="AA200" i="3"/>
  <c r="Y200" i="3"/>
  <c r="V200" i="3"/>
  <c r="AA199" i="3"/>
  <c r="Y199" i="3"/>
  <c r="J199" i="3"/>
  <c r="AA198" i="3"/>
  <c r="Y198" i="3"/>
  <c r="J198" i="3"/>
  <c r="AA197" i="3"/>
  <c r="Y197" i="3"/>
  <c r="J197" i="3"/>
  <c r="AA196" i="3"/>
  <c r="Y196" i="3"/>
  <c r="O196" i="3"/>
  <c r="AA195" i="3"/>
  <c r="Y195" i="3"/>
  <c r="V195" i="3"/>
  <c r="T195" i="3"/>
  <c r="O195" i="3"/>
  <c r="AA194" i="3"/>
  <c r="T194" i="3"/>
  <c r="L194" i="3"/>
  <c r="AA193" i="3"/>
  <c r="Y193" i="3"/>
  <c r="V193" i="3"/>
  <c r="T193" i="3"/>
  <c r="Q193" i="3"/>
  <c r="O193" i="3"/>
  <c r="J193" i="3"/>
  <c r="AA192" i="3"/>
  <c r="V192" i="3"/>
  <c r="T192" i="3"/>
  <c r="Q192" i="3"/>
  <c r="O192" i="3"/>
  <c r="L192" i="3"/>
  <c r="J192" i="3"/>
  <c r="AA191" i="3"/>
  <c r="Y191" i="3"/>
  <c r="T191" i="3"/>
  <c r="O191" i="3"/>
  <c r="AA190" i="3"/>
  <c r="V190" i="3"/>
  <c r="T190" i="3"/>
  <c r="Q190" i="3"/>
  <c r="L190" i="3"/>
  <c r="J190" i="3"/>
  <c r="AA189" i="3"/>
  <c r="Y189" i="3"/>
  <c r="V189" i="3"/>
  <c r="T189" i="3"/>
  <c r="O189" i="3"/>
  <c r="AA188" i="3"/>
  <c r="Y188" i="3"/>
  <c r="V188" i="3"/>
  <c r="T188" i="3"/>
  <c r="Q188" i="3"/>
  <c r="O188" i="3"/>
  <c r="L188" i="3"/>
  <c r="AA187" i="3"/>
  <c r="Y187" i="3"/>
  <c r="T187" i="3"/>
  <c r="O187" i="3"/>
  <c r="AA186" i="3"/>
  <c r="Y186" i="3"/>
  <c r="V186" i="3"/>
  <c r="T186" i="3"/>
  <c r="Q186" i="3"/>
  <c r="O186" i="3"/>
  <c r="J186" i="3"/>
  <c r="J12" i="3" l="1"/>
  <c r="J13" i="3"/>
  <c r="J14" i="3"/>
  <c r="J15" i="3"/>
  <c r="J16" i="3"/>
  <c r="J11" i="3"/>
  <c r="L44" i="3" l="1"/>
  <c r="J44" i="3"/>
  <c r="L43" i="3"/>
  <c r="J43" i="3"/>
  <c r="L42" i="3"/>
  <c r="J42" i="3"/>
  <c r="L41" i="3"/>
  <c r="J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L15" i="3"/>
  <c r="L14" i="3"/>
  <c r="L13" i="3"/>
  <c r="L12" i="3"/>
  <c r="L11" i="3"/>
  <c r="L10" i="3"/>
  <c r="J10" i="3"/>
  <c r="AA24" i="3" l="1"/>
  <c r="Y24" i="3"/>
  <c r="AA23" i="3"/>
  <c r="Y23" i="3"/>
  <c r="AA22" i="3"/>
  <c r="Y22" i="3"/>
  <c r="AA21" i="3"/>
  <c r="Y21" i="3"/>
  <c r="AA20" i="3"/>
  <c r="Y20" i="3"/>
  <c r="AA19" i="3"/>
  <c r="Y19" i="3"/>
  <c r="AA18" i="3"/>
  <c r="Y18" i="3"/>
  <c r="AA17" i="3"/>
  <c r="Y17" i="3"/>
  <c r="AA16" i="3"/>
  <c r="Y16" i="3"/>
  <c r="AA15" i="3"/>
  <c r="Y15" i="3"/>
  <c r="AA14" i="3"/>
  <c r="Y14" i="3"/>
  <c r="AA13" i="3"/>
  <c r="Y13" i="3"/>
  <c r="AA12" i="3"/>
  <c r="Y12" i="3"/>
  <c r="AA11" i="3"/>
  <c r="Y11" i="3"/>
  <c r="AA10" i="3"/>
  <c r="Y10" i="3"/>
  <c r="AA40" i="3" l="1"/>
  <c r="Y40" i="3"/>
  <c r="V40" i="3"/>
  <c r="T40" i="3"/>
  <c r="Q40" i="3"/>
  <c r="O40" i="3"/>
  <c r="AA39" i="3"/>
  <c r="Y39" i="3"/>
  <c r="V39" i="3"/>
  <c r="T39" i="3"/>
  <c r="Q39" i="3"/>
  <c r="O39" i="3"/>
  <c r="Y38" i="3"/>
  <c r="T38" i="3"/>
  <c r="O38" i="3"/>
  <c r="Y37" i="3"/>
  <c r="Y36" i="3"/>
  <c r="AA36" i="3"/>
  <c r="Q36" i="3"/>
  <c r="O36" i="3"/>
  <c r="AA35" i="3"/>
  <c r="Y35" i="3"/>
  <c r="V35" i="3"/>
  <c r="T35" i="3"/>
  <c r="Q35" i="3"/>
  <c r="O35" i="3"/>
  <c r="AA34" i="3"/>
  <c r="Y34" i="3"/>
  <c r="V34" i="3"/>
  <c r="T34" i="3"/>
  <c r="Q34" i="3"/>
  <c r="O34" i="3"/>
  <c r="AA33" i="3"/>
  <c r="Y33" i="3"/>
  <c r="V33" i="3"/>
  <c r="T33" i="3"/>
  <c r="Q33" i="3"/>
  <c r="O33" i="3"/>
  <c r="AA32" i="3"/>
  <c r="Y32" i="3"/>
  <c r="V32" i="3"/>
  <c r="T32" i="3"/>
  <c r="Q32" i="3"/>
  <c r="O32" i="3"/>
  <c r="AA31" i="3"/>
  <c r="Y31" i="3"/>
  <c r="V31" i="3"/>
  <c r="T31" i="3"/>
  <c r="Q31" i="3"/>
  <c r="O31" i="3"/>
  <c r="Y41" i="3"/>
  <c r="AA41" i="3"/>
  <c r="Y42" i="3"/>
  <c r="AA42" i="3"/>
  <c r="V36" i="3" l="1"/>
  <c r="V37" i="3"/>
  <c r="O37" i="3"/>
  <c r="AA38" i="3"/>
  <c r="T37" i="3"/>
  <c r="AA37" i="3"/>
  <c r="V38" i="3"/>
  <c r="Q37" i="3"/>
  <c r="T36" i="3"/>
  <c r="Q38" i="3"/>
  <c r="AA30" i="3" l="1"/>
  <c r="Y30" i="3"/>
  <c r="AA29" i="3"/>
  <c r="Y29" i="3"/>
  <c r="AA28" i="3"/>
  <c r="Y28" i="3"/>
  <c r="AA27" i="3"/>
  <c r="Y27" i="3"/>
  <c r="AA26" i="3"/>
  <c r="Y26" i="3"/>
  <c r="AA25" i="3"/>
  <c r="Y25" i="3"/>
  <c r="V44" i="3" l="1"/>
  <c r="T44" i="3"/>
  <c r="V43" i="3"/>
  <c r="T43" i="3"/>
  <c r="V42" i="3"/>
  <c r="T42" i="3"/>
  <c r="V41" i="3"/>
  <c r="T41" i="3"/>
  <c r="T22" i="3" l="1"/>
  <c r="Q24" i="3" l="1"/>
  <c r="O24" i="3"/>
  <c r="Q23" i="3"/>
  <c r="O23" i="3"/>
  <c r="Q22" i="3"/>
  <c r="O22" i="3"/>
  <c r="Q21" i="3"/>
  <c r="O21" i="3"/>
  <c r="Q20" i="3"/>
  <c r="O20" i="3"/>
  <c r="Q19" i="3"/>
  <c r="O19" i="3"/>
  <c r="Q18" i="3"/>
  <c r="O18" i="3"/>
  <c r="Q17" i="3"/>
  <c r="O17" i="3"/>
  <c r="Q16" i="3"/>
  <c r="O16" i="3"/>
  <c r="Q15" i="3"/>
  <c r="O15" i="3"/>
  <c r="Q14" i="3"/>
  <c r="O14" i="3"/>
  <c r="Q13" i="3"/>
  <c r="O13" i="3"/>
  <c r="Q12" i="3"/>
  <c r="O12" i="3"/>
  <c r="Q11" i="3"/>
  <c r="O11" i="3"/>
  <c r="Q10" i="3"/>
  <c r="O10" i="3"/>
  <c r="Q44" i="3"/>
  <c r="O44" i="3"/>
  <c r="Q43" i="3"/>
  <c r="O43" i="3"/>
  <c r="Q42" i="3"/>
  <c r="O42" i="3"/>
  <c r="Q41" i="3"/>
  <c r="O41" i="3"/>
  <c r="AA44" i="3"/>
  <c r="Y44" i="3"/>
  <c r="AA43" i="3"/>
  <c r="Y43" i="3"/>
  <c r="V30" i="3"/>
  <c r="T30" i="3"/>
  <c r="Q30" i="3"/>
  <c r="O30" i="3"/>
  <c r="V29" i="3"/>
  <c r="T29" i="3"/>
  <c r="Q29" i="3"/>
  <c r="O29" i="3"/>
  <c r="V28" i="3"/>
  <c r="T28" i="3"/>
  <c r="Q28" i="3"/>
  <c r="O28" i="3"/>
  <c r="V27" i="3"/>
  <c r="T27" i="3"/>
  <c r="Q27" i="3"/>
  <c r="O27" i="3"/>
  <c r="V26" i="3"/>
  <c r="T26" i="3"/>
  <c r="Q26" i="3"/>
  <c r="O26" i="3"/>
  <c r="V25" i="3"/>
  <c r="T25" i="3"/>
  <c r="Q25" i="3"/>
  <c r="O25" i="3"/>
  <c r="V24" i="3"/>
  <c r="T24" i="3"/>
  <c r="V23" i="3"/>
  <c r="T23" i="3"/>
  <c r="V22" i="3"/>
  <c r="V21" i="3"/>
  <c r="T21" i="3"/>
  <c r="V20" i="3"/>
  <c r="T20" i="3"/>
  <c r="V19" i="3"/>
  <c r="T19" i="3"/>
  <c r="V18" i="3"/>
  <c r="T18" i="3"/>
  <c r="V17" i="3"/>
  <c r="T17" i="3"/>
  <c r="V16" i="3"/>
  <c r="T16" i="3"/>
  <c r="V15" i="3"/>
  <c r="T15" i="3"/>
  <c r="V14" i="3"/>
  <c r="T14" i="3"/>
  <c r="V13" i="3"/>
  <c r="T13" i="3"/>
  <c r="V12" i="3"/>
  <c r="T12" i="3"/>
  <c r="V11" i="3"/>
  <c r="T11" i="3"/>
  <c r="V10" i="3"/>
  <c r="T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indexed="81"/>
            <rFont val="Tahoma"/>
            <family val="2"/>
          </rPr>
          <t>GJ OMAÑA:</t>
        </r>
        <r>
          <rPr>
            <sz val="9"/>
            <color indexed="81"/>
            <rFont val="Tahoma"/>
            <family val="2"/>
          </rPr>
          <t xml:space="preserve">
</t>
        </r>
        <r>
          <rPr>
            <sz val="18"/>
            <color indexed="81"/>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indexed="81"/>
            <rFont val="Tahoma"/>
            <family val="2"/>
          </rPr>
          <t>Sustentar la razón del incumplimiento del indicador o  en caso contrario cual es el impacto generado</t>
        </r>
      </text>
    </comment>
    <comment ref="Z8" authorId="1" shapeId="0" xr:uid="{00000000-0006-0000-0000-000004000000}">
      <text>
        <r>
          <rPr>
            <sz val="10"/>
            <color indexed="81"/>
            <rFont val="Tahoma"/>
            <family val="2"/>
          </rPr>
          <t>Sustentar la razón del incumplimiento del indicador o  en caso contrario cual es el impacto generado</t>
        </r>
      </text>
    </comment>
    <comment ref="J133" authorId="2" shapeId="0" xr:uid="{3FF19C57-C78F-4D9C-AAC2-205F8DCFAB2C}">
      <text>
        <r>
          <rPr>
            <b/>
            <sz val="9"/>
            <color indexed="81"/>
            <rFont val="Tahoma"/>
            <family val="2"/>
          </rPr>
          <t xml:space="preserve">Cargar a 30 enero/21-ejecucion (IV) tri/20 </t>
        </r>
        <r>
          <rPr>
            <sz val="9"/>
            <color indexed="81"/>
            <rFont val="Tahoma"/>
            <family val="2"/>
          </rPr>
          <t xml:space="preserve">
</t>
        </r>
      </text>
    </comment>
    <comment ref="O134" authorId="2" shapeId="0" xr:uid="{D7A11557-12D5-48DD-9B3F-0231182B5EDD}">
      <text>
        <r>
          <rPr>
            <b/>
            <sz val="9"/>
            <color indexed="81"/>
            <rFont val="Tahoma"/>
            <family val="2"/>
          </rPr>
          <t xml:space="preserve">Cargar a 30 de abril/21-ejecucion (I) tri/21 </t>
        </r>
        <r>
          <rPr>
            <sz val="9"/>
            <color indexed="81"/>
            <rFont val="Tahoma"/>
            <family val="2"/>
          </rPr>
          <t xml:space="preserve">
</t>
        </r>
      </text>
    </comment>
    <comment ref="T134" authorId="2" shapeId="0" xr:uid="{CB4C9A90-385B-4E6F-8F21-898EFDC8F1EA}">
      <text>
        <r>
          <rPr>
            <b/>
            <sz val="9"/>
            <color indexed="81"/>
            <rFont val="Tahoma"/>
            <family val="2"/>
          </rPr>
          <t xml:space="preserve">Cargar a 30  de julio/21-ejecucion (II) tri-21 </t>
        </r>
        <r>
          <rPr>
            <sz val="9"/>
            <color indexed="81"/>
            <rFont val="Tahoma"/>
            <family val="2"/>
          </rPr>
          <t xml:space="preserve">
</t>
        </r>
      </text>
    </comment>
    <comment ref="J139" authorId="2" shapeId="0" xr:uid="{0E729A68-A935-4D5F-8F22-F206DEB9A23C}">
      <text>
        <r>
          <rPr>
            <b/>
            <sz val="9"/>
            <color indexed="81"/>
            <rFont val="Tahoma"/>
            <family val="2"/>
          </rPr>
          <t xml:space="preserve">Cargar a 30 enero/21-ejecucion (IV) tri/20 </t>
        </r>
        <r>
          <rPr>
            <sz val="9"/>
            <color indexed="81"/>
            <rFont val="Tahoma"/>
            <family val="2"/>
          </rPr>
          <t xml:space="preserve">
</t>
        </r>
      </text>
    </comment>
    <comment ref="O139" authorId="2" shapeId="0" xr:uid="{B12843F9-FD77-4C57-BAC7-2AD569FCD6CB}">
      <text>
        <r>
          <rPr>
            <b/>
            <sz val="9"/>
            <color indexed="81"/>
            <rFont val="Tahoma"/>
            <family val="2"/>
          </rPr>
          <t xml:space="preserve">Cargar a 30 enero/21-ejecucion (IV) tri/20 </t>
        </r>
        <r>
          <rPr>
            <sz val="9"/>
            <color indexed="81"/>
            <rFont val="Tahoma"/>
            <family val="2"/>
          </rPr>
          <t xml:space="preserve">
</t>
        </r>
      </text>
    </comment>
    <comment ref="T139" authorId="2" shapeId="0" xr:uid="{9F651D46-6BB6-42CD-BCD1-A4285FA9E413}">
      <text>
        <r>
          <rPr>
            <b/>
            <sz val="9"/>
            <color indexed="81"/>
            <rFont val="Tahoma"/>
            <family val="2"/>
          </rPr>
          <t xml:space="preserve">Cargar a 30 enero/21-ejecucion (IV) tri/20 </t>
        </r>
        <r>
          <rPr>
            <sz val="9"/>
            <color indexed="81"/>
            <rFont val="Tahoma"/>
            <family val="2"/>
          </rPr>
          <t xml:space="preserve">
</t>
        </r>
      </text>
    </comment>
    <comment ref="J140" authorId="2" shapeId="0" xr:uid="{EDB2F69B-F42E-4C0E-847F-8AE61160C720}">
      <text>
        <r>
          <rPr>
            <b/>
            <sz val="9"/>
            <color indexed="81"/>
            <rFont val="Tahoma"/>
            <family val="2"/>
          </rPr>
          <t xml:space="preserve">Revisar a 30 enero/21-El cargue del PAS/21 y ejecucion (IV) tri/20 </t>
        </r>
        <r>
          <rPr>
            <sz val="9"/>
            <color indexed="81"/>
            <rFont val="Tahoma"/>
            <family val="2"/>
          </rPr>
          <t xml:space="preserve">
</t>
        </r>
      </text>
    </comment>
    <comment ref="O140" authorId="2" shapeId="0" xr:uid="{4EBF0C2D-4FD9-408B-BEC2-A1FAE266E606}">
      <text>
        <r>
          <rPr>
            <b/>
            <sz val="9"/>
            <color indexed="81"/>
            <rFont val="Tahoma"/>
            <family val="2"/>
          </rPr>
          <t xml:space="preserve">Revisar a 30 de abril/21-El cargue ejecucion (I) tri/21 </t>
        </r>
        <r>
          <rPr>
            <sz val="9"/>
            <color indexed="81"/>
            <rFont val="Tahoma"/>
            <family val="2"/>
          </rPr>
          <t xml:space="preserve">
</t>
        </r>
      </text>
    </comment>
    <comment ref="T140" authorId="2" shapeId="0" xr:uid="{10968494-BD0D-4BA9-A9F0-2C12EFB94455}">
      <text>
        <r>
          <rPr>
            <b/>
            <sz val="9"/>
            <color indexed="81"/>
            <rFont val="Tahoma"/>
            <family val="2"/>
          </rPr>
          <t xml:space="preserve">Revisar a 30  de julio/21-El cargue ejecucion (II) tri-21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<sst xmlns="http://schemas.openxmlformats.org/spreadsheetml/2006/main" count="1459" uniqueCount="1056">
  <si>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</si>
  <si>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</si>
  <si>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</si>
  <si>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</si>
  <si>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</si>
  <si>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</si>
  <si>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</si>
  <si>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</si>
  <si>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</si>
  <si>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</si>
  <si>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</si>
  <si>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</si>
  <si>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</si>
  <si>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</si>
  <si>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</si>
  <si>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</si>
  <si>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</si>
  <si>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</si>
  <si>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</si>
  <si>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</si>
  <si>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</si>
  <si>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</si>
  <si>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</si>
  <si>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</si>
  <si>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</si>
  <si>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</si>
  <si>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</si>
  <si>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</si>
  <si>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</si>
  <si>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</si>
  <si>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</si>
  <si>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</si>
  <si>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</si>
  <si>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</si>
  <si>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</si>
  <si>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</si>
  <si>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</si>
  <si>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</si>
  <si>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</si>
  <si>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</si>
  <si>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</si>
  <si>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</si>
  <si>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</si>
  <si>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</si>
  <si>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</si>
  <si>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</si>
  <si>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</si>
  <si>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</si>
  <si>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</si>
  <si>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</si>
  <si>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</si>
  <si>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</si>
  <si>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</si>
  <si>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</si>
  <si>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</si>
  <si>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</si>
  <si>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</si>
  <si>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</si>
  <si>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</si>
  <si>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</si>
  <si>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</si>
  <si>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</si>
  <si>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</si>
  <si>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</si>
  <si>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</si>
  <si>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</si>
  <si>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</si>
  <si>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</si>
  <si>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</si>
  <si>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</si>
  <si>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</si>
  <si>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</si>
  <si>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</si>
  <si>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</si>
  <si>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</si>
  <si>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</si>
  <si>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</si>
  <si>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</si>
  <si>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</si>
  <si>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</si>
  <si>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</si>
  <si>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</si>
  <si>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</si>
  <si>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</si>
  <si>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</si>
  <si>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</si>
  <si>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</si>
  <si>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</si>
  <si>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</si>
  <si>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</si>
  <si>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</si>
  <si>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</si>
  <si>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</si>
  <si>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</si>
  <si>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</si>
  <si>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</si>
  <si>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</si>
  <si>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</si>
  <si>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</si>
  <si>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</si>
  <si>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</si>
  <si>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</si>
  <si>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</si>
  <si>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</si>
  <si>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</si>
  <si>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</si>
  <si>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</si>
  <si>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</si>
  <si>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</si>
  <si>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</si>
  <si>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</si>
  <si>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</si>
  <si>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</si>
  <si>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</si>
  <si>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</si>
  <si>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</si>
  <si>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</si>
  <si>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</si>
  <si>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</si>
  <si>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</si>
  <si>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</si>
  <si>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</si>
  <si>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</si>
  <si>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</si>
  <si>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</si>
  <si>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</si>
  <si>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</si>
  <si>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</si>
  <si>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</si>
  <si>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</si>
  <si>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</si>
  <si>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</si>
  <si>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</si>
  <si>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</si>
  <si>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</si>
  <si>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</si>
  <si>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</si>
  <si>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</si>
  <si>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</si>
  <si>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</si>
  <si>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</si>
  <si>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</si>
  <si>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</si>
  <si>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</si>
  <si>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</si>
  <si>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</si>
  <si>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</si>
  <si>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</si>
  <si>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</si>
  <si>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</si>
  <si>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</si>
  <si>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</si>
  <si>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</si>
  <si>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</si>
  <si>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</si>
  <si>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</si>
  <si>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</si>
  <si>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</si>
  <si>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</si>
  <si>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</si>
  <si>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</si>
  <si>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</si>
  <si>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</si>
  <si>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</si>
  <si>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</si>
  <si>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</si>
  <si>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</si>
  <si>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</si>
  <si>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</si>
  <si>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</si>
  <si>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</si>
  <si>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</si>
  <si>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</si>
  <si>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</si>
  <si>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</si>
  <si>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</si>
  <si>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</si>
  <si>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</si>
  <si>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</si>
  <si>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</si>
  <si>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</si>
  <si>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</si>
  <si>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</si>
  <si>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</si>
  <si>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</si>
  <si>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</si>
  <si>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</si>
  <si>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</si>
  <si>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</si>
  <si>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</si>
  <si>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</si>
  <si>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</si>
  <si>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</si>
  <si>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</si>
  <si>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</si>
  <si>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</si>
  <si>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</si>
  <si>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</si>
  <si>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</si>
  <si>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</si>
  <si>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</si>
  <si>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</si>
  <si>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</si>
  <si>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</si>
  <si>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</si>
  <si>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</si>
  <si>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</si>
  <si>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</si>
  <si>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</si>
  <si>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</si>
  <si>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</si>
  <si>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</si>
  <si>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</si>
  <si>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</si>
  <si>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</si>
  <si>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</si>
  <si>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</si>
  <si>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</si>
  <si>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</si>
  <si>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</si>
  <si>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</si>
  <si>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</si>
  <si>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</si>
  <si>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</si>
  <si>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</si>
  <si>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</si>
  <si>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</si>
  <si>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</si>
  <si>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</si>
  <si>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</si>
  <si>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</si>
  <si>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</si>
  <si>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</si>
  <si>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</si>
  <si>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</si>
  <si>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</si>
  <si>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</si>
  <si>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</si>
  <si>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</si>
  <si>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</si>
  <si>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</si>
  <si>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</si>
  <si>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</si>
  <si>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</si>
  <si>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</si>
  <si>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</si>
  <si>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</si>
  <si>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</si>
  <si>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</si>
  <si>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</si>
  <si>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</si>
  <si>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</si>
  <si>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</si>
  <si>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</si>
  <si>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</si>
  <si>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</si>
  <si>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</si>
  <si>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</si>
  <si>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</si>
  <si>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</si>
  <si>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</si>
  <si>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</si>
  <si>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</si>
  <si>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</si>
  <si>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</si>
  <si>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</si>
  <si>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</si>
  <si>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</si>
  <si>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</si>
  <si>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</si>
  <si>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</si>
  <si>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</si>
  <si>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</si>
  <si>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</si>
  <si>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</si>
  <si>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</si>
  <si>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</si>
  <si>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</si>
  <si>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</si>
  <si>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</si>
  <si>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</si>
  <si>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</si>
  <si>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</si>
  <si>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</si>
  <si>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</si>
  <si>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</si>
  <si>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</si>
  <si>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</si>
  <si>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</si>
  <si>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</si>
  <si>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</si>
  <si>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</si>
  <si>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</si>
  <si>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</si>
  <si>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</si>
  <si>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</si>
  <si>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</si>
  <si>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</si>
  <si>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</si>
  <si>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</si>
  <si>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</si>
  <si>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</si>
  <si>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</si>
  <si>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</si>
  <si>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</si>
  <si>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</si>
  <si>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</si>
  <si>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</si>
  <si>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</si>
  <si>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</si>
  <si>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</si>
  <si>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</si>
  <si>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</si>
  <si>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</si>
  <si>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</si>
  <si>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</si>
  <si>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</si>
  <si>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</si>
  <si>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</si>
  <si>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</si>
  <si>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</si>
  <si>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</si>
  <si>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</si>
  <si>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</si>
  <si>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</si>
  <si>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</si>
  <si>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</si>
  <si>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</si>
  <si>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</si>
  <si>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</si>
  <si>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</si>
  <si>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</si>
  <si>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</si>
  <si>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</si>
  <si>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</si>
  <si>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</si>
  <si>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</si>
  <si>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</si>
  <si>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</si>
  <si>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</si>
  <si>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</si>
  <si>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</si>
  <si>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</si>
  <si>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</si>
  <si>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</si>
  <si>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</si>
  <si>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</si>
  <si>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</si>
  <si>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</si>
  <si>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</si>
  <si>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</si>
  <si>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</si>
  <si>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</si>
  <si>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</si>
  <si>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</si>
  <si>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Recuros Financieros, Atención en Salud.</t>
  </si>
  <si>
    <t>Recuros Financieros, Presupuesto y Pagaduría.</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</si>
  <si>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</si>
  <si>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</si>
  <si>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</si>
  <si>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</si>
  <si>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</si>
  <si>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</si>
  <si>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</si>
  <si>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</si>
  <si>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</si>
  <si>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</si>
  <si>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</si>
  <si>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</si>
  <si>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</si>
  <si>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</si>
  <si>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</si>
  <si>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</si>
  <si>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</si>
  <si>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</si>
  <si>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</si>
  <si>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</si>
  <si>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</si>
  <si>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</si>
  <si>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</si>
  <si>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</si>
  <si>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</si>
  <si>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</si>
  <si>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</si>
  <si>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</si>
  <si>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Paticipacion en el proceso de diagnostico  formulacion y aprobacion del plan de desarrollo departamental 2020-2023 y Plan Territorial de Salud</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</si>
  <si>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</si>
  <si>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</si>
  <si>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</si>
  <si>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</si>
  <si>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</si>
  <si>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</si>
  <si>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</si>
  <si>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</si>
  <si>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</si>
  <si>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</si>
  <si>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</si>
  <si>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</si>
  <si>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</si>
  <si>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</si>
  <si>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</si>
  <si>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</si>
  <si>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</si>
  <si>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</si>
  <si>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</si>
  <si>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</si>
  <si>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</si>
  <si>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</si>
  <si>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</si>
  <si>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</si>
  <si>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</si>
  <si>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</si>
  <si>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</si>
  <si>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</si>
  <si>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</si>
  <si>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</si>
  <si>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</si>
  <si>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</si>
  <si>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</si>
  <si>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</si>
  <si>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</si>
  <si>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</si>
  <si>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</si>
  <si>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</si>
  <si>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Fortalecer la Unidad de Archivo y correspondencia en equipos de digitalización e insumos archivisticos , teniendo en cuental la proyeccion del Recurso humano en la vigencia 2020 - 2023</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</si>
  <si>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</si>
  <si>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</si>
  <si>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</si>
  <si>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</si>
  <si>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</si>
  <si>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</si>
  <si>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</si>
  <si>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</si>
  <si>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</si>
  <si>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</si>
  <si>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</si>
  <si>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</si>
  <si>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</si>
  <si>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</si>
  <si>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</si>
  <si>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</si>
  <si>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</si>
  <si>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</si>
  <si>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</si>
  <si>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</si>
  <si>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</si>
  <si>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</si>
  <si>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</si>
  <si>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</si>
  <si>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</si>
  <si>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</si>
  <si>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</si>
  <si>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</si>
  <si>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Dos (2) sesiones de Comité Institucional de Control Interno</t>
  </si>
  <si>
    <t>Conjuntamente con la Dirección convocar a Comité de Control Interno, como mínimo dos (2) veces al año.</t>
  </si>
  <si>
    <t>Actas de Comité.</t>
  </si>
  <si>
    <t>1.     Convocar y desarrollar el Comité de Conciliación y Defensa Judicial</t>
  </si>
  <si>
    <t>1.   Mantener al día los procesos de investigación disciplinaria a que haya lugar</t>
  </si>
  <si>
    <t xml:space="preserve"> - Contar con inventarios físicos impresos y en medio magnético debidamente actualizados</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</si>
  <si>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</si>
  <si>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</si>
  <si>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</si>
  <si>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</si>
  <si>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Documento de PLAN ANUAL DE ADQUISICIONES</t>
  </si>
  <si>
    <t>Garantizar el suministro de bienes y servicios a las diferentes áreas y programas de la entidad para el funcionamiento administrativo y operativo de la misma</t>
  </si>
  <si>
    <t>Solicitud del profesional que requiere el bien o servicio</t>
  </si>
  <si>
    <t>Memorando de autorización del ordenador para iniciar el proceso precontractual, analizado previamente por los asesores jurídicos del Director</t>
  </si>
  <si>
    <t>Solicitud de las disponibilidades presupuestales</t>
  </si>
  <si>
    <t>Pliegos de condiciones en SECOP o Resolución de justificación de contratación directa</t>
  </si>
  <si>
    <t>Aceptaciones o Contratos firmados</t>
  </si>
  <si>
    <t>Facturas de venta de bienes, o de servicios</t>
  </si>
  <si>
    <t>Publicar los documentos contractuales requeridos y en los términos legales</t>
  </si>
  <si>
    <t>Documentos publicados en el SECOP</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</si>
  <si>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</si>
  <si>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</si>
  <si>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</si>
  <si>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</si>
  <si>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</si>
  <si>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</si>
  <si>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</si>
  <si>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</si>
  <si>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</si>
  <si>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</si>
  <si>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</si>
  <si>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Documentos de constitución de Reservas y Cuentas por pagar, cuadro operaciones de cierre.</t>
  </si>
  <si>
    <t>Ejecutar Presupuesto con disponibilidades, registros  y definitivas presupuestales requeridos por el Ordenador</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</si>
  <si>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</si>
  <si>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</si>
  <si>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</si>
  <si>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</si>
  <si>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</si>
  <si>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</si>
  <si>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</si>
  <si>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</si>
  <si>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</si>
  <si>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</si>
  <si>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</si>
  <si>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Actos Administrativos constitución de Reservas,  Cuentas por pagar e incoporación Presupuestal de los resultados del cierre</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</si>
  <si>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</si>
  <si>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</si>
  <si>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</si>
  <si>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</si>
  <si>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Inducción al personal vinculado.</t>
  </si>
  <si>
    <t>Circular de información y requerimiento a jefes inmediatos sobre la la evaluación del desempeño laboral de los funcionarios inscritos en carrera.</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</si>
  <si>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</si>
  <si>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</si>
  <si>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Registro de autorizaciones de las profesiones y ocupaciones del área de salud  y reporte mensual al RETHUS.</t>
  </si>
  <si>
    <t>Organizar  reuniones del Comité de Servicio Social Obligatorio en cumplimiento de sus competencias</t>
  </si>
  <si>
    <t>consolidacion ejecucion y publicacion en pagina web del plan estrategico de talento humano para la actual vigencia</t>
  </si>
  <si>
    <t xml:space="preserve">Elaboracion y envio para publicación en la pagina Institucional el plan estrategico de talento humano </t>
  </si>
  <si>
    <t xml:space="preserve">Elaboracion, consolidacion y seguimiento del plan anual de vacantes </t>
  </si>
  <si>
    <t>elaboracion y cargue a la plataforma web institucional del plan anual de vacantes</t>
  </si>
  <si>
    <t xml:space="preserve">Elaboracion, consolidacion, seguimiento y publicacion del plan institucional de capacitacion </t>
  </si>
  <si>
    <t xml:space="preserve">Elaboracion, seguimiento y consolidacion del plan institucional de capacitaciones </t>
  </si>
  <si>
    <t xml:space="preserve">Elaboracion, consolidacion y seguimiento del plan de prevision de recursos humano </t>
  </si>
  <si>
    <t xml:space="preserve">Elaboracion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</si>
  <si>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</si>
  <si>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</si>
  <si>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</si>
  <si>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</si>
  <si>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Liquidacion de l 100% de las nominas y salarios de los funcionarios y exfuncionarios del IDS</t>
  </si>
  <si>
    <t>digitación de las novedades del personal y liquidacion de la nomina mensuales de salarios y prestaciones sociales en el software de nómina</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</si>
  <si>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</si>
  <si>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</si>
  <si>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</si>
  <si>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</si>
  <si>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</si>
  <si>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</si>
  <si>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</si>
  <si>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</si>
  <si>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</si>
  <si>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</si>
  <si>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</si>
  <si>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</si>
  <si>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</si>
  <si>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</si>
  <si>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</si>
  <si>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</si>
  <si>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</si>
  <si>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</si>
  <si>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</si>
  <si>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</si>
  <si>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</si>
  <si>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</si>
  <si>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</si>
  <si>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</si>
  <si>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</si>
  <si>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</si>
  <si>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</si>
  <si>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</si>
  <si>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</si>
  <si>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</si>
  <si>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</si>
  <si>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</si>
  <si>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Dirección/CRUE/Salud Pública/Atención en Salud/Prestación de Servicios</t>
  </si>
  <si>
    <t>Vigilancia en Salud Pública/CRUE/Salud Ambiemtal/Salud Mental/vida saludable y enfermedades Transmisibles/Coordinador de Salud Pública</t>
  </si>
  <si>
    <t>Sanidad Portuaria</t>
  </si>
  <si>
    <t>(# Actividades programadas / # Actividades ejecutadas) * 100</t>
  </si>
  <si>
    <t xml:space="preserve">25% los Prestadores de Servicios de Salud con implementación del Sistema de Garantía de la Calidad en los Servicios de Salud </t>
  </si>
  <si>
    <t xml:space="preserve">Seguimiento, monitoreo y verificación según plan anual de visitas para cada vigencia de las condiciones de tecnologia biomedica </t>
  </si>
  <si>
    <t xml:space="preserve">Verificacion en la implementacion del PAMEC según plan anual de visitas programadas para cada vigencia </t>
  </si>
  <si>
    <t>Verificacion de la  aplicación y seguimiento y reporte de Sistemas de Informacion por parte de las IPS programadas en el plan anual de visitas para cada vigencia.</t>
  </si>
  <si>
    <t xml:space="preserve">Realizar jornadas de (Asistencia 
Tecnica) Capacitación sobre la normatividad vigente a los Prestadores de Servicios de Salud programados para visita durante la Vigencia. </t>
  </si>
  <si>
    <t>Asesorar  y brindar acompañamiento a los prestadores que voluntariamente participen del Modelo de Asistencia Tecnica Sistema Unico de Acreditación. En el marco del Plan Nacional de Mejoramiento de la Calidad en Salud. (PNMCS )</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</si>
  <si>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</si>
  <si>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Asesoria y Asistencia Tecnica  en normatividad  vigente Resolución 3100 de 2019 a prestadores de Servicios de Salud  habilitados para atención de poblacion migrante.</t>
  </si>
  <si>
    <t xml:space="preserve">(Número de IPS con tecnologia biomedica con seguimiento, monitoreo y verificación/ Total de visitas programadas) *100 </t>
  </si>
  <si>
    <t>(Número de Evaluaciones  en implementación del PAMEC/ Total de Evaluaciones  programadas)*100</t>
  </si>
  <si>
    <t>Número de  IPS Asesoradas en SUA /  Total de IPS programadas.</t>
  </si>
  <si>
    <t>Número de  IPS Asesoradas en UFCA - UACAI /  Total de IPS programadas.</t>
  </si>
  <si>
    <t>Acta de Reunión</t>
  </si>
  <si>
    <t>Base de datos</t>
  </si>
  <si>
    <t>Acta</t>
  </si>
  <si>
    <t>Meta 134:Cubrir el 100% de los Servicios de salud requeridos por la población a cargo del Dpto. con los recursos asignados.</t>
  </si>
  <si>
    <t>convenios  realizados y evidenciados</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</si>
  <si>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</si>
  <si>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</si>
  <si>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</si>
  <si>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</si>
  <si>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</si>
  <si>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</si>
  <si>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</si>
  <si>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</si>
  <si>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</si>
  <si>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</si>
  <si>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</si>
  <si>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Numero de Estudio de necesidades elaborados para compra  de insumos de interes en salud publica / Total   de necesiadades  de insumos  de interes en salud publica programados en la vigencia * 100</t>
  </si>
  <si>
    <t>PROMOCION Y PREVENCION EN SALUD PUBLICA</t>
  </si>
  <si>
    <t>Ejecucion del 100% de los  procedimientos, actividades e insumos del plan de salud publica de intervenciones colectivas (PIC),  priorizados por la Direccion territorial de salud.</t>
  </si>
  <si>
    <t>Formulacion del PIC Departamental siguiendo lineamiento de RIAS</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</si>
  <si>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</si>
  <si>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</si>
  <si>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</si>
  <si>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</si>
  <si>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</si>
  <si>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</si>
  <si>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</si>
  <si>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</si>
  <si>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</si>
  <si>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</si>
  <si>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</si>
  <si>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</si>
  <si>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</si>
  <si>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</si>
  <si>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</si>
  <si>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No. de mesas de salud y subcomite de medidas de rehabilitación realizadas/Total de mesas de salud y subcomite de medidas de rehabilitación programadas*100</t>
  </si>
  <si>
    <t>DT POBLACIONES VULNERABLES (Víctimas)</t>
  </si>
  <si>
    <t>DT POBLACIONES VULNERABLES (Discapacidad)</t>
  </si>
  <si>
    <t>No de asistencias técnicas realizadas/ No de asistencias técnicas programadas *100</t>
  </si>
  <si>
    <t>según demanda</t>
  </si>
  <si>
    <t>CENTRO REGULADOR DE URGENCIAS Y EMERGENCIAS</t>
  </si>
  <si>
    <t>Recepciòn , revision de documentación y expedición de licencias de  Seguridad  y Salud en el trabajo.</t>
  </si>
  <si>
    <t>(Número de licencias expedidas de Seguridad y Salud en el trabajo/ total  programadas )*100</t>
  </si>
  <si>
    <t>(Número de prestadores de servicios de salud capacitados y /o Asistencia tecnica / total de prestadores de salud  programados)*100</t>
  </si>
  <si>
    <t>CONTROL INTERNO DE GESTION</t>
  </si>
  <si>
    <t>GESTION JURIDICA DE RECUPERACION DE CARTERA</t>
  </si>
  <si>
    <t>POBLACIONES VULNERABLES (NNA)</t>
  </si>
  <si>
    <t xml:space="preserve">
Realizar seguimiento  al 100% de  las  IPS  en la implementación  de la RPMS, para la prevención la EDA </t>
  </si>
  <si>
    <t>Lograr alianzas trans sectoriales con 3 actores estrategicos en el componente comunitario de la estrategia de AIEPI Las practicas claves relacionadas con EDA.</t>
  </si>
  <si>
    <t>Concertar un (1) plan de accion  con ICBF y DPS  para el desarrollo de ciclos educativos  de acuerdo a la guia operativa comunitaria del programa de prevencion,manejo y controlde IRA-EDA dirigida a padres y cuidadores.</t>
  </si>
  <si>
    <t>No de planes de accion eejcutados/ No de planes de accion programados *100</t>
  </si>
  <si>
    <t>Realizar seguimiento  al 100% de  las  IPS  en la implementación  de las Salas ERA, para la  prevencion de la IRA</t>
  </si>
  <si>
    <t>Lograr alianzas trans sectoriales con 3 actores estrategicos en el componente comunitario de la estrategia de AIEPI Las practicas claves relacionadas con IRA</t>
  </si>
  <si>
    <t>No de socializaciones realizadas/ No de socializaciones programadas *100</t>
  </si>
  <si>
    <t>Seguimiento a 10 municipios priorizados en la gestión de la  estrategia,  Unidades de Atención Integral Comunitarias UAIC en las zonas rurales y rurales dispersas -para la prevencion de la IRA y EDA</t>
  </si>
  <si>
    <t>POBLACIONES VULNERABLES (ETNIAS)</t>
  </si>
  <si>
    <t xml:space="preserve">Realizar seguimiento  al 100% de municipios con presencia de poblacion Etnica  y otros como las comunidades Room, Ingas, Afro, y kitcha entre otros,  en  seguridad alimentaria y nutricional, control de enfermedades transmisibles y educacion en salud con enfoque en la estretegia AIEPI. </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</si>
  <si>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</si>
  <si>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20 Municipios con implementación del protocolo de Atencion  Integral en Salud con enfoque Psicosocial  en Victimas del Conflicto Armado</t>
  </si>
  <si>
    <t>DT POBLACIONES VULNERABLES (victimas)</t>
  </si>
  <si>
    <t>32 Municipios asesorados y asistidos técnicamente  en el procesos de enfoque diferencial para la  formulación y desarrollo de objetivos, estrategias y acciones acordes en el marco de la garantía de derechos de las Personas con Discapacidad.</t>
  </si>
  <si>
    <t xml:space="preserve">MACROPROCESO </t>
  </si>
  <si>
    <t>Direccionamiento
Estrategico</t>
  </si>
  <si>
    <t>Elaborar el Plan Anticorrupcion de la Entidad 2022</t>
  </si>
  <si>
    <t>Presentación y aprobación del plan de acción en salud-pas y el componente operativo anual de inversiones coai 2022 ante el consejo de gobierno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</si>
  <si>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</si>
  <si>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</si>
  <si>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</si>
  <si>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</si>
  <si>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</si>
  <si>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</si>
  <si>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</si>
  <si>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</si>
  <si>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Desarrollar el 100% del Programa Anual de Auditorias</t>
  </si>
  <si>
    <t>Evaluacion MECI a traves de la plataforma del FURAG</t>
  </si>
  <si>
    <t>Gestión de Control Interno</t>
  </si>
  <si>
    <t>GESTION JURIDICA</t>
  </si>
  <si>
    <t xml:space="preserve">GESTION CONTRACTUAL </t>
  </si>
  <si>
    <t>GESTION FINANCIERA</t>
  </si>
  <si>
    <t xml:space="preserve">Búsqueda activa de Prestadores no habilitados (directorio telefónico, revistas, página web).   </t>
  </si>
  <si>
    <t>Recepción  y trámite de quejas y reclamos interpuestas por usuarios afiliados al SGSSS.</t>
  </si>
  <si>
    <t>Recepción, revisión de documentación y expedición de licencias de funcionamiento de equipos emisores de radiaciones ionizantes</t>
  </si>
  <si>
    <t>(Número prestadores no habilitados identificados / Total de prestadores programados ) * 100</t>
  </si>
  <si>
    <t>(Número de visitas realizadas/Número de visitas programadas)*100</t>
  </si>
  <si>
    <t>(Número de quejas tramitadas/ total de quejas recepcionadas )*100</t>
  </si>
  <si>
    <t>Sumatoria de Licencias de Funcionamiento de equipos de emisores de radiaciones ionizantes./ total programadas *100</t>
  </si>
  <si>
    <t>Contrato realizado y evidenciado</t>
  </si>
  <si>
    <t>anual</t>
  </si>
  <si>
    <t>Mantener  en 98%  la cobertura Universal del SGSSS en los 40 municipios del Departamento, incluyendo los 8 municipios PDET</t>
  </si>
  <si>
    <t>Asesoria, Asistencia tecnica y  Seguimiento a los municipios para la afiliacion a los PPNA</t>
  </si>
  <si>
    <t>Cruce de usuarios afiliados frentea la base de datos del sisben nacional para identificar que poblacion no se encuentra sisbenizada</t>
  </si>
  <si>
    <t>Monitoreo  a los 40 municipios  de las actas de reunion mensual con las eps, donde se refleje el consolidado de ingresos de ppna mensualmente</t>
  </si>
  <si>
    <t xml:space="preserve">Asistencia Tecnica  y seguimiento a municipios a los procesos del regimen subsidiado.
</t>
  </si>
  <si>
    <t>Realizar seguimiento alos municipios sobre el acto administrativo que garantice la continuidad y la universalidad del regimen subsidiado</t>
  </si>
  <si>
    <t>Acto administrativo municipal</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</si>
  <si>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</si>
  <si>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</si>
  <si>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</si>
  <si>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</si>
  <si>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</si>
  <si>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</si>
  <si>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</si>
  <si>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100% de  EAPB  con Seguimiento y Monitoreo por parte del Ente Territorial</t>
  </si>
  <si>
    <t>Mesa de conciliacion , 
Compromisos de depuracion y pago</t>
  </si>
  <si>
    <t>Seguimiento a las EAPB en  la Ejecución de acciones de Salud pública de las Dimensiones de salud Mental y Dimensión de Poblaciones vulnerables.</t>
  </si>
  <si>
    <t xml:space="preserve">ATENCION EN SALUD </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</si>
  <si>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</si>
  <si>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</si>
  <si>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</si>
  <si>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 xml:space="preserve">SALUD PUBLICA </t>
  </si>
  <si>
    <t>Numero de municipios categoria 4, 5 y 6 con  acciones de IVC de los factores de riesgo del ambiente, y de control de vectores y zoonosis de competencia del sector salud / Total municipios  4, 5 y 6  * 100</t>
  </si>
  <si>
    <t xml:space="preserve">según demanda </t>
  </si>
  <si>
    <t>Según demnada</t>
  </si>
  <si>
    <t xml:space="preserve">Realizar comites de sanidad portuaria </t>
  </si>
  <si>
    <t>acta de reunion  comités de sanidad portuaria/ # de comité de sanidad portuaria programados)</t>
  </si>
  <si>
    <t>Actas de comité de sanidad portuaria/ # de comité de sanidad portuaria programados)</t>
  </si>
  <si>
    <t>Mediante circulares N° 108 -109 del 10-03-2022, se convoca al I Mesa de Salud y Subcomite de medidas de rehabilitación vigencia 2022, se realiza convocatoria mediante correo electronico , la I Mesa de Salud y Sucomite se lideró el 28 de Marzo 2022 del cual se elabora acta N° V012</t>
  </si>
  <si>
    <t xml:space="preserve">segundemanda </t>
  </si>
  <si>
    <t>Según demanda</t>
  </si>
  <si>
    <t>Según Demanda</t>
  </si>
  <si>
    <t>No. de asesoria a municipios/ total de municipios
No. de asesoria a poblacion solicitante/ total de solicitantes
No. de seguimiento a municipios / Total de municipios</t>
  </si>
  <si>
    <t>No. Reportes cruce base de datos</t>
  </si>
  <si>
    <t>No. de municipios asistidos / total de municipios</t>
  </si>
  <si>
    <t>No. de municipios asistidos/ Total de municipios</t>
  </si>
  <si>
    <t>No. de actos administrativos por municipio / Total de municipios</t>
  </si>
  <si>
    <t>No. recursos departamentales comprometidos / Total de recursos departamentales de regimen subsidiado comprometidos</t>
  </si>
  <si>
    <t>No. de giros a ADRES / Total de giros  a ADRES</t>
  </si>
  <si>
    <t>No. de seguimientos a descargue de recursos / Total de seguimientos programados.</t>
  </si>
  <si>
    <t>No. de mesas realizadas / Total de mesas programadas</t>
  </si>
  <si>
    <t xml:space="preserve">No. de Seguimiento </t>
  </si>
  <si>
    <t>Base de datos, en donde se relaciona toda la información de las quejas recibidas y tramitadas por parte de la oficina de Atención en Salud</t>
  </si>
  <si>
    <t>No. de tramites agilizados</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</si>
  <si>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</si>
  <si>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</si>
  <si>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</si>
  <si>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Consolidacion, validación y presentación de  informes trimestrales de produccion de servicios de salud de las 16 ESEs del departamento (dec 2193)</t>
  </si>
  <si>
    <t xml:space="preserve">No. de Informes </t>
  </si>
  <si>
    <t>Monitoreo, seguimiento y Evaluacion trimestral de produccion de servicios de las ESEs; categorizadas en riesgo medio o alto. 2 ESE del estado</t>
  </si>
  <si>
    <t>Informes</t>
  </si>
  <si>
    <t>verificacion en el aplicativo SIHEVI</t>
  </si>
  <si>
    <t>(# asistencia a comité de sanidad portuaria/ # de comité de sanidad portuaria programados)</t>
  </si>
  <si>
    <t>(# de reuniones programadas/ # de reuniones ejecutadas)</t>
  </si>
  <si>
    <t>(# de pacientes presentados/# de pacientes gesrionados)</t>
  </si>
  <si>
    <t>(# de informe de inventario de kit toxicologia/ # meses del año)</t>
  </si>
  <si>
    <t>SEGÚN DEMANDA</t>
  </si>
  <si>
    <t>solicitudes de autorizaciones con respuestas/ nro de facturas o autorizaciones radicas en el   software DKD</t>
  </si>
  <si>
    <t xml:space="preserve">                                                                                                                                  </t>
  </si>
  <si>
    <t>nro de  facturas auditadas/ nro. Facturas radicadas</t>
  </si>
  <si>
    <t>NUMERO DE DEMANDAS CONTESTADAS OPORTUNAMENTE / TOTAL DE DEMANDAS X 100</t>
  </si>
  <si>
    <t>LAS DEMANDAS RADICADAS EN EL TRIMESTRE, SE CONTESTAN DENTRO DE LOS TERMINOS EN EL MISMO TRIMETRES O EN EL SIGUIENTE.</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</si>
  <si>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</si>
  <si>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</si>
  <si>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</si>
  <si>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t>
  </si>
  <si>
    <t>DESINACION DE APODERADO / NUMERO DE SOLICITUDES DE CONCILIACION EXTRAJUDICIAL X 100</t>
  </si>
  <si>
    <t>NUMERO DE ACTAS / NUMERO DE CONVOCATORIAS DEL COMITÉ DE CONCILIACION X 100</t>
  </si>
  <si>
    <t>SE PRESENTRA EN EL TRANSCURSO DEL SEGUNDO SEMESTRE DEL AÑO</t>
  </si>
  <si>
    <t xml:space="preserve">NUMERO DE QUEJAS / NUMERO DE DILIGENCIAS PRELIMINARES </t>
  </si>
  <si>
    <t>NUMERO DE QUEJAS /  NUMERO DE APERTURA DE INDAGACION PRELIMINAR</t>
  </si>
  <si>
    <t>NUMERO DE PROCESOS / NUMERO DE QUEJAS X 100</t>
  </si>
  <si>
    <t>NUMERO DE PROCESOS Y SU RESPECTIVA GESTION DOCUMENTAL, REGISTRO, SISTEMATIZACION Y NOTIFICACION CORRESPONDIENTE.</t>
  </si>
  <si>
    <t>NUMERO DE PROCESOS Y SU RESPECTIVA GESTION DOCUMENTAL, REGISTRO, SISTEMATIZACION Y ANALISIS  CORRESPONDIENTE.</t>
  </si>
  <si>
    <t>Realizar  4 seguimiento  a  las IPS Publicas  de los 39 municipios en  la adherencia a GPC, protocolos, guías y lineamientos vigentes para la atención de la  EDA.</t>
  </si>
  <si>
    <t>No de seguimientos realizadas/ No de asistencias técnicas programadas *100</t>
  </si>
  <si>
    <t xml:space="preserve">Realizar 4 seguimientos  al  reporte de  los  indicadores y análisis del comportamiento epidemiológico del evento (picos respiratorios) en las IPS de la red publica y privada  que cuentan con la estrategias de Sala ERA. </t>
  </si>
  <si>
    <t>Realizar 2 socializaciones de la estrategia AIEPI componente comunitario a traves de escuelas de padres  en municipios pirorizados con Secretaria de educacion departamental</t>
  </si>
  <si>
    <t>Realizar 2 monitoreos a las Unidades de Atencion Integral Comunitaria(UAIC), en puerto Santander,Campo Dos, San Calixto, Hacari y Palmarito zona rural de cucuta,El Zuli,Pamplona y Tienditas Villa del Rosario.</t>
  </si>
  <si>
    <t>N0 de monitoreos realizados/ No de monitoreos programados</t>
  </si>
  <si>
    <t>Convocar a 4 mesas tecnicas de Salud con la Poblacion Indigena UWA y BARI para el dessarrollo de acciones del Sistema de Salud de Poblaciones Indigenas de Norte de Santander.</t>
  </si>
  <si>
    <t>No. de mesas de salud/Total de mesas de salud y subcomite de medidas de rehabilitación programadas*100</t>
  </si>
  <si>
    <t>Liderar 4 subcomité de medidas de rehabilitación,   orientado a generar un espacio de articulacion y seguimiento para la identificacion de las diferentes barreras en salud.</t>
  </si>
  <si>
    <t xml:space="preserve">Brindar una (1) Asistencia Tecnica a 4 Municipios (Cúcuta, Los Patios, Villa del Rosario,  Ocaña)  en  la implementacion del programa  PAPSIVI </t>
  </si>
  <si>
    <t>No de capacitaciones, asesorías y asistencias técnicas realizadas/ No de asistencias técnicas programadas *100</t>
  </si>
  <si>
    <t>Realizar 2 Seguimientos a la  implementacion del protocolo de atencion a victimas mediante acto administrativo, en los 40 municipios del departamento, las EAPB  y en las ESES  presentes en el territorio.</t>
  </si>
  <si>
    <t xml:space="preserve">Realizar (1) Asistencia Tecnica para la Implementacion del VIVANTO,  en las ESES presentes en el territorio </t>
  </si>
  <si>
    <t xml:space="preserve">Brindar 1 asesorias y asistencia tecnica a los Cuarenta (40) municipios en el registro de localizacion y caracterizacion de personas con discapacidad y certificacion de discapacidad en el marco de la Resolucion 113 de 2020. </t>
  </si>
  <si>
    <t>Realizar una (1) asistencia tecnica a las EAPB del Departamento en el seguimiento a las acciones a la poblacion con discapacidad en el marco de la pandemia Covid 19 con su red prestadora.</t>
  </si>
  <si>
    <t>Ejecución presupuestal de Ingresos y Gastos</t>
  </si>
  <si>
    <t>Plan de Acción  Institutocional 2023</t>
  </si>
  <si>
    <t>100% de cobros persuasivos de las obligaciones a favor de la entidad que le son cargadas al  Grupo de Gestión de Cobro Persuasivo y Coactivo durante el semestre</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</si>
  <si>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</si>
  <si>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</si>
  <si>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</si>
  <si>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Plan de intervenciones colectivas Departamental 20224</t>
  </si>
  <si>
    <t>Plan de intervenciones colectivas Departamental 2024 formulado</t>
  </si>
  <si>
    <t>PAS Departamental 2024 formulado</t>
  </si>
  <si>
    <t xml:space="preserve">Plan de accion en salud  departamental 2024 formulado </t>
  </si>
  <si>
    <t xml:space="preserve">Plan de accion en salud  departamental 2024 formulado bajo linemaientos  y normativa. del ministerio de salud y proteccion social </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</si>
  <si>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</si>
  <si>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</si>
  <si>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</si>
  <si>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100% de los municipios de jurisdiccion con monitoreo y evaluacion de la ejecucion del PAS 2024</t>
  </si>
  <si>
    <t>100% Plan de Accion en Salud (PAS) 2024 con  actividades enfocadas a intervenir  las prioridades en salud publica del PTS 2024 - 2027</t>
  </si>
  <si>
    <t>Actas o
Informes de monitoreo y seguimiento
Informe evaluacion tecnico financiera PAS 2024</t>
  </si>
  <si>
    <t xml:space="preserve">Numero de municipios con monitoero del PAS 2024 / Total de municipios * 100
</t>
  </si>
  <si>
    <t xml:space="preserve">  Se realizara una vez el  ministerio de salud  habilite la plataforma SISPRO   para  ejecucion del I  trimestre del PAS 2024</t>
  </si>
  <si>
    <t xml:space="preserve">Brindar asistencia técnica virtual sobre el Programa de Desparasitación Antihelmíntica Masivaa, dirigido a los Coordinadores de Salud Pública, de los 40 municipios del departamento. Participaron 31 municipios, con 38 Profesionales de las Coordinaciones de Salud Pública. Soporte Acta No. 001, 6 de febrero 2024, listado de asistencia, eivdencias fotográficas y presentación power point.Socialización del lineamiento para el tratamiento de la desnutrición aguda moderada y severa. Resolución 2350 del 2020, Resolución 2465 del 2016 antropometría y Resolución 2366 del 2023 con los profesionales del SSO primera cohorte del 2024, asistieron un total de 74 profesionales de la salud SSO (médicos, enfermeras, odontólogos y bacteriólogos). Soporte Acta No. 004, 29 enero 2024.
Brindar Capacitación teórico práctica en el funcionamiento del aplicativo WINSISVAN versión 6.0 2019 a los Coordinadores de Salud Pública Municipales y Desarrollo del tema sobre las  Guías Alimentarias basadas en alimentos (GABA)  para madres gestantes y alimentación del menor de 2 años (lactantes y niño pequeño). Se contó con la participación de 13 Coordinadores de Salud Pública, de 11 municipios:   Arboledas, Chitagá, Cácota, Ragonvalia, Santiago, El Zulia, Chinácota, Sardinata, Bochalema, Durania y Puerto Santander.  Soporte Acta No. 001, 12 febrero 2024, lista de asistencia y evidencias fotográficas.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Capacitación a profesionales del servicio social obligatorio de las IPS en Diagnóstico, tratamiento, seguimiento de la enfermedad de Hansen, socialización de formatos e informes del programa.
Capacitación a Jefes de enfermeria de los Municipios de Lourdes y Salazar en Diagnóstico, tratamiento, seguimiento de la enfermedad de Hansen, socialización de formatos e informes del programa.
Brindar Capacitación teórico práctica en el funcionamiento del aplicativo WINSISVAN versión 6.0 2019 a la Auxiliar de Enfermería de Apoyo Salud Pública Municipal de Toledo. Soporte Acta No. 002, 11 marzo 2024 y evidencias fotográficas. 
</t>
  </si>
  <si>
    <t>Procesos de articulación con los actores de las entidades territoriales, en el marco de la prevención de la desnutrición aguda en el Departamento, enmarcados en la garantía del derecho humano a la alimentación y la socialización de las acciones desarrolladas desde la Dimensión SAN del IDS. Soporte Acta No. 001, 19 enero 2024.
Desarrollo del proceso de articulación intersectorial con el Instituto Colombiano de Bienestar Familiar para la priorización de niños y niñas con diagnóstico de desnutrición aguda moderada y severa, evento 113 SIVIGLA en la vinculación de los programas de ICBF. Soporte Acta No. 002, 22 enero 2024.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Desarrollo del proceso de articulación intersectorial entre los actores del SGSSS en el marco de la Resolución 2350 del 2020 y establecimiento de responsabilidades de los actores del sistema de acuerdo con lo contemplado en el lineamiento integral para la atención de niños y niñas con desnutrición aguda moderada y severa en menores de 5 años. Soporte Acta No. 003, 25 enero 2024.
Desarrollar procesos de capacidades en referencia a la Resolución 2350 del 2020, seguimiento caso a caso, indicadores y responsabilidades asignadas para las EAPB COOSALUD por el acto administrativo. Soporte Acta No. 006, 20 febrero 2024
Desarrollo del proceso de articulación intersectorial entre el IDS y los Coordinadores de los Centros Zonales del ICBF en el marco de la socialización del comportamiento del evento 113 113 en la semana epidemiológica No. 06 del 2024 en el Departamento de Norte de Santander y el establecimiento de compromisos para la vinculación de los niños y niñas reportados en el evento, a los programas de asistencia alimentaria. Soporte Acta No. 005, 16 febrero 2024.
Reunión con profesionales de los Municipios de Abrego, Convención y El cramen para la concertación de actividades del PIC
Participación del IDS-Dimensión SAN, en la mesa sectorial de Seguridad Alimentaria y Nutricional para la creación del Plan de Desarrollo Departamental del cuatrienio. Soporte Actn O. 007, 28 febrero 2024.</t>
  </si>
  <si>
    <t>Cumplimiento en la entrega del reporte semanal : 13 reportes
Silencio Epidemiologico :0
Oportunidad en la notificación semanal: 520 archivos planos
Cumplimiento en el ajuste de casos: sospechoso 1211, probable 1971,,laboratorio 5569,clinica 5667,nexo 33,descartado 2169,,error digitacion 167
Ajuste de casos: 5557 casos notificados al SIVIGILA</t>
  </si>
  <si>
    <t xml:space="preserve"> Se realiza 1046 acciones de IVC   EN SEGURIDAD ALIMENTARIA  Y AMBIENTAL</t>
  </si>
  <si>
    <r>
      <t xml:space="preserve">Vigencia: </t>
    </r>
    <r>
      <rPr>
        <b/>
        <u/>
        <sz val="14"/>
        <rFont val="Arial"/>
        <family val="2"/>
      </rPr>
      <t>2024</t>
    </r>
  </si>
  <si>
    <t>se llevaron a cabo los  comités  de sanidad portuaria revision operatividad de los puntos de entrada,tratando la presentacion de la situacion y  necesidades de cada punto de entrada.</t>
  </si>
  <si>
    <t>En el  I Trimestre  se gestionaron  las  necesidades de insumos  de interes en salud  ETV , salud ambiental, medicamentos</t>
  </si>
  <si>
    <t xml:space="preserve">Se lleva a cabo la asistencia tecnica virtual  a los municipios  del departamneto Norte de santander  en lo concernientes a la esctructura que deben contemplar para la formulacion y elaboracion del Plan Territorial de Salud acorde al nuevo Plan Decenal de Salud Pública, asi como la elaboraión del anexo técnico para formulación del Plan de Intervenciones Colectivas </t>
  </si>
  <si>
    <t>Realizar monitoreo y evaluacion del PAS 2023 formulados por los municipios de jurisdiccion.</t>
  </si>
  <si>
    <t>Construir el PAS Departamental 2024 a partir de las prioridades en salud publica del PTS 2024-2027</t>
  </si>
  <si>
    <t>Plan de intervenciones colectivas formulado bajo  lineamientos de MSPS definidas en la RES 518 2015, y Resolución 295 de 2023</t>
  </si>
  <si>
    <t>Se realiza inspeccion vigilancia y  Control    a  prestadores de  establecimientos farmaceuticos  en los muniicipios de  Cucuta ,Los Patios, Tibu, Ocaña, Chinacota, Villa del Rosario, El Zulia.</t>
  </si>
  <si>
    <t>1)Formular el Programa Anual de Auditorías, el cual será revisado y aprobado por  el Comité de Control Interno (CICI).
2)Desarrollar en un 100% el Programa Anual de Aduditoría aprobado por el CICI.</t>
  </si>
  <si>
    <t>Informes de Auditoría Y Evaluaciones e Informes de gestión de la OCI formulados en el plan anual de audittoria</t>
  </si>
  <si>
    <t>FORMULACION Y APROBACION DEL PLAN ANUAL DE AUDITORIAS VIGENCIA 2024</t>
  </si>
  <si>
    <t>EL PLAN ANUAL DE AUDITORIAS ESTARA EN REVISION Y SU RESPECTIVA APROBACION EN EL MES DE ABRIL 2024 EN EL COMITÉ CICI.</t>
  </si>
  <si>
    <t>Diligenciar el formulario de MECI en la plataforma FURAG</t>
  </si>
  <si>
    <t>Certificacion obtenida resultado de la evaluacion Funcion Publica.</t>
  </si>
  <si>
    <t>LA PLATAFORMA FURAG TIENE APERTURA EN EL MES DE ABRIL 2024.</t>
  </si>
  <si>
    <t>COMITÉ PROYECTADO PARA EL MES DE ABRIL DE 2024.</t>
  </si>
  <si>
    <t>Fortalecer en la entidad la  implementación de la Política de Gobierno Digital</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</si>
  <si>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</si>
  <si>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 xml:space="preserve">Planes PETI, Plan de tratamiento de riesgos de Seguridad y Privacidad de la Información y  Plan de Seguridad y Privacidad de la Información  publicados en la página web institucional.
Se gestiona con la Secretaría TIC  de la Gobernación la solicitud de recolección por parte del distribuidor autorizado  de los elementos  RAEE de la Entidad con concepto de improductivos, obsoletos
y  que se encuentran en mal estado los cuales se dieron de baja mediante la Resolución 5563 de 21 de diciembre de 2023 </t>
  </si>
  <si>
    <t>En cumplimiento al decreto 612 de 2018, la oficina Sistemas de Información elabora y publica a 31 de enero de la presente vigencia los siguientes planes:
- Plan Estratégico de Tecnologías de la Información y Comunicaciones - PETI  
https://ids.gov.co/2024/TRANSPARENCIA/PETI_V4_2023_2025.pdf
- Plan de tratamiento de riesgos de Seguridad y Privacidad de la Información https://ids.gov.co/2024/TRANSPARENCIA/Plan_Tratamiento_riesgos_v4_2024.pdf
- Plan de Seguridad y Privacidad de la Información https://ids.gov.co/2024/TRANSPARENCIA/Plan_Seguridad_Privacidad_IDS_2024.pdf</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</si>
  <si>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</si>
  <si>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</si>
  <si>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
Seguimiento al  Esquema de publicación de Información Institucional
</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</si>
  <si>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</si>
  <si>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durante el primer trimestre a la vigencia 2024 https://ids.gov.co/2024/TRANSPARENCIA/PUBLICACIONES_WEB_2024_MAR.pdf
El  Esquema de Publicación de Información actualizado mediante Resolución 2709 de 28 de Junio de 2023 y se encuentra publicado en la página web institucional en el link    https://ids.gov.co/2023/TRANSPARENCIA/ESQUEMA_PUBLICACI%C3%93N_IDS_RES_2709_2023.pdf
La oficina de Sistemas hace seguimiento a la actualización de contenidos en el Portal Institucional de acuerdo con lo establecido en el Esquema de Publicación de Información  en cumplimiento de lo establecido en la Ley 1712 de 2014, el Decreto 1081 de 2015 y la Resolución 1519 de 2020 de Mintic  . </t>
  </si>
  <si>
    <t>Se realizó socialización personalizada de las principales recomendaciones de la  Guía de Mantenimiento Preventivo y Correctivo de los Equipos Informáticos (Res. Nº 2190 de junio 1 de 2017) a  funcionarios y contratistas que presentaron solicitud de servicio técnico en el trimestre.</t>
  </si>
  <si>
    <t>La Oficina de Sistemas de Información presta soporte técnico oportuno en todas las sedes y dependencias del IDS con el fin de mantener continuidad en los servicios técnicos y tecnológicos en la entidad. 
Durante el primer trimestre de 2024  se registraron un total de 84 solicitudes de servicio técnico atendidas por el personal técnico y tecnológico de la oficina.</t>
  </si>
  <si>
    <t xml:space="preserve">Se están realizando actualizaciones del Sistema Integrado de Gestión de Calidad, en el cual se está creando
el módulo de gestión de archivos.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técnica a las oficnas del IDS y a los municipios del Deartamento en la actualización de usuarios institucionales en la plataforma SISPRO del ministerio de Salud.
• Informes de SIA Contraloría trimestral y anualizada
• Reporte e informes de contratación  en las plataformas electrónicas SIA OBSERVA Y SECOP ll
</t>
  </si>
  <si>
    <t>Mantener la infomación en los sistemas de información en salud cargada y actualizada en la plataforma de SISPRO</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</si>
  <si>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</si>
  <si>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Correos electrónicos, formatos de asistencia técnica y plataforma de SISPRO actualizada</t>
  </si>
  <si>
    <t>Número de solicitudes para cargar en el SISPRO / Total de solicitudes cargadas * 100</t>
  </si>
  <si>
    <t>Se ha realizado la asistencia técnica a la oficina del Despacho en el manejo de la firma digital y el manejo de la plataforma SISPRO para el envío oportuno de los informes que reportan las diferentes dependencias. Reportes a los sistemas de PISIS  de las oficinas de Prestación de Servicios, Salud Pública, Atención en Salud y Medicamentos.</t>
  </si>
  <si>
    <t>Circular
Actas, 
correos, listados de asistencia</t>
  </si>
  <si>
    <t>Revision de la informacion cargada en las auditorias GAUDI ejecutadas por los municipios</t>
  </si>
  <si>
    <t>Actas de revision</t>
  </si>
  <si>
    <t>Numero de actas de revision de auditorias GAUDI de municipios / Total de municipios</t>
  </si>
  <si>
    <t>Vigilar el cumplimiento de depuracion de cartera y conciliacion de cuentas a las IPS por parte de las ERP y repòrte a la Superintendencia Nacional de Salud</t>
  </si>
  <si>
    <t>Se realizo la 1era mesa de Circular 030 del 2024 los dias 06 y 07 de marzo</t>
  </si>
  <si>
    <t>Auditorías de seguimiento a las EAPB regimen Contributivo y Subsidiado habilitadas en el departamento mediante la guia GAUDI</t>
  </si>
  <si>
    <t>Actas</t>
  </si>
  <si>
    <t>No. de auditorias GAUDI realizadas / Total de auditorias programadas</t>
  </si>
  <si>
    <t>Verificacion y seguimiento a las Auditorias GAUDI de las EAPB realizadas por los Entes Territoriales Municipales</t>
  </si>
  <si>
    <t xml:space="preserve"> Seguimiento a la ejecucion del Plan de Mejoramiento de las auditorias GAUDI de las EAPB </t>
  </si>
  <si>
    <t>Evaluacion del seguimiento al Plan de Mejoramiento de la Auditoria GAUDI por parte de los Entes Territoriales Municipales</t>
  </si>
  <si>
    <t>No. de Evaluaciones</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</si>
  <si>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</si>
  <si>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</si>
  <si>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</si>
  <si>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</si>
  <si>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</si>
  <si>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</si>
  <si>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</si>
  <si>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</si>
  <si>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 xml:space="preserve">Participación en el Seguimiento a las EPS en la Implementación de las RIAS. </t>
  </si>
  <si>
    <t>Acta de Reunión , Reportes , Circulares , Correos</t>
  </si>
  <si>
    <t>Participacion y seguimiento de los equipos basicos en salud en el marco de la estrategia Atencion Primaria en Salud APS</t>
  </si>
  <si>
    <t xml:space="preserve">Circular, 
Informes, Registros </t>
  </si>
  <si>
    <t>Se realizaron Asistencia Tecnica a las ESE y municipios, Se realizo seguimiento a la ejecucion de los recursos</t>
  </si>
  <si>
    <t>Apoyo al  Modelo de Acción Integral Territorial (MAITE) en  el componente de redes integrales de prestadores de servicios de salud</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</si>
  <si>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</si>
  <si>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</si>
  <si>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Seguimiento a la ejecución del Plan de Saneamiento Fiscal y financiero PSFF de las ESES:  ESE Hospital Regional Occidente y Centro de Rehabilitación Neuro Muscular</t>
  </si>
  <si>
    <t>A traves del Aplicativo SIHEVI se realiza el seguimiento</t>
  </si>
  <si>
    <t>Eesta actividad se realizara en el segundo trimestre del año</t>
  </si>
  <si>
    <t>Actas de Reunion y Listado de Asistencia</t>
  </si>
  <si>
    <t>Se gestionaron un total de 2389 Referencias en el CRUE</t>
  </si>
  <si>
    <t>Prestacion de Servicios de Salud Dra OMAIRA EDITH TORRADO SERRANO</t>
  </si>
  <si>
    <t>Meta :134Cubrir el 100% de los Servicios de salud requeridos por la población a cargo del Dpto. con los recursos asignados.</t>
  </si>
  <si>
    <t>Realizar convenios interadministrativos con  la red Pública  de acuerdo a lineamientos  de Minsalud con recursos del SGP Susidio a la oferta</t>
  </si>
  <si>
    <t>los convenios de subsidio a la oferta esta en proyecto en el segundo trimestre de acuerdo a directrices del MSPSS y plan de desarrollo</t>
  </si>
  <si>
    <t>Tramitar el 100% de las solicitudes de autorizaciónes radicas ( Tutela),  servicios de salud  a la Poblacion a cargo del departamento.</t>
  </si>
  <si>
    <t>las solicitudes de autorizaciones de poblacion Migrante y PPNA se ha radicado  y dado respuesta en los tiempos establecidos</t>
  </si>
  <si>
    <r>
      <t>Realizar procesos conciliacion</t>
    </r>
    <r>
      <rPr>
        <sz val="12"/>
        <rFont val="Arial"/>
        <family val="2"/>
      </rPr>
      <t xml:space="preserve"> </t>
    </r>
    <r>
      <rPr>
        <sz val="12"/>
        <color rgb="FF000000"/>
        <rFont val="Arial"/>
        <family val="2"/>
      </rPr>
      <t xml:space="preserve"> de los servicios de salud NOPBS de acuerdo a la Resolución 555 de 2019 del IDS  y lo contemplado en el ART.238 de la ley 1955 de 2.019</t>
    </r>
    <r>
      <rPr>
        <sz val="12"/>
        <color rgb="FFFF0000"/>
        <rFont val="Arial"/>
        <family val="2"/>
      </rPr>
      <t xml:space="preserve"> </t>
    </r>
    <r>
      <rPr>
        <sz val="12"/>
        <color rgb="FF000000"/>
        <rFont val="Arial"/>
        <family val="2"/>
      </rPr>
      <t>)aplicando el mecanísmo para su verificación y control de pago de acuerdo con lo establecido en la resolución 1479 de 2015 del MSPS</t>
    </r>
  </si>
  <si>
    <t>nro de  facturas auditadas/ nro. Facturas Programadas para auditoria</t>
  </si>
  <si>
    <t>La facturacion NPBS  en proceso de conciliacion esta  sujeto a programacion con las EPS-IPS con el IDS</t>
  </si>
  <si>
    <t>Realizar contrato de prestacion de servicios  de salud a la  atencion de la poblacion inimputables de acuerdo a recursoso transferidos por la Nacion</t>
  </si>
  <si>
    <t>El contrato de Inimputables depende de los recurosos girados por el MSPSS e incoprporados por  la asamblea del dto Norte de Santander e incoprporados en junta de salud e incorporados al presupuesto , para posteriormente elaborar el contato</t>
  </si>
  <si>
    <t>Auditoría y pago de la facturación por atención de urgencias a migrantes de frontera con Colombia con recursos transferidos por la nación</t>
  </si>
  <si>
    <t>Se audito la facturacion de vigencias anteriores y viegencia actual del primer trimestre de acuerdo la recurso humano de auditores disponibles</t>
  </si>
  <si>
    <t xml:space="preserve">Número de municipios evaluados / total municipios certificados </t>
  </si>
  <si>
    <t>No se ejecuto en este trimestre.</t>
  </si>
  <si>
    <t xml:space="preserve">Recuros Financieros, Presupuesto y Prestación de Servicios de Salud </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</si>
  <si>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</si>
  <si>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</si>
  <si>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</si>
  <si>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2023 se adopta el presupuesto para vigencia fiscal de 2024 con el Acuerdo N°010 del 26 de diciembre de 2023. 
PRESUPUESTO INICIAL: Subcuenta de Régimen Subsidiado  de $44.715.825.338.
ADICIONES: Resolución No.0173 del 19 de enero de 2024 $ 11,000,000,000.00 
PRESUPUESTO DEFINITIVO: $55.715.825.338
EJECUTADO: Se ejecutó en al primer trimestre  $7.389.858.854,07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</si>
  <si>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</si>
  <si>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2023 de la Sede del Instituto Departamental de Salud con la conciliación entre las Oficinas de Presupuesto , contabilidad y Tesoreria y producir los Actos Administrativos </t>
  </si>
  <si>
    <t>Presupuesto: Resolución  No.005 del 03 de Enero de 2024 Constitución de La Reserva por valor de $428.519.133,11 ;                                                                                       -TESORERIA:  Constituyo Cuentas por Pagar año 2024 (2023) según Resolucion No. 00092 del 15 de enero de 2024.</t>
  </si>
  <si>
    <t>Desarrollo de actividades financieras: Ejecución del Presupuesto vigencia 2023</t>
  </si>
  <si>
    <t xml:space="preserve"> 11 Ejecuciones presupuestales de Ingresos y Gastos del I.D.S.</t>
  </si>
  <si>
    <t>Ejecución presupuestal de Ingresos y Gastos del cuarto trimestre de 2023 (OCTUBRE A DICIEMBRE), consolidada y entregada el 30 de enero de 2024 a Sistemas para publicación Gobierno en Línea</t>
  </si>
  <si>
    <t>Llevar los libros y registros contables acorde a la normatividad vigentes para  la  generacion  de los diferentes Estados Financieros ,</t>
  </si>
  <si>
    <t xml:space="preserve">Informes contables presentados a los Entes Nacionales y de Control / No. Informes Contables solicitados por los Entidades </t>
  </si>
  <si>
    <r>
      <t>Informe contable del cuarto trimestre de 2023, cargado en el chip de la Contaduría General de la Nación  el 15 y 28 de febrero de 2024</t>
    </r>
    <r>
      <rPr>
        <sz val="10"/>
        <color indexed="8"/>
        <rFont val="Arial Narrow"/>
        <family val="2"/>
      </rPr>
      <t>.</t>
    </r>
  </si>
  <si>
    <t xml:space="preserve">Registro Presupuestal de la vigencia  2024  con sus ejecución de disponibildiades, registros y definitivas presupuestales. Recaudos de Tesoreria, pago de compromisos: Conciliaciones, boletines de caja, elaboración y presentación de informes
</t>
  </si>
  <si>
    <t xml:space="preserve">Se realizó el registro de todas las operaciones financieras Presupuesto, en el sistema Integrado Financiero TNS. Ejecución de 506 disponibilidades presupuestales, 612 registros presupuestales y 0942 definitivas.                                                                                                                        -Tesorería: Ralizó 659 registros de ingresos por todos los conceptos y se elaboraron 1.062 comprobantes de egreso en el primer trimestre de 2024.                                                                                                                                                       </t>
  </si>
  <si>
    <t>Cuentas de cobro con el cumplimiento de los requisitos registradas y pagadas</t>
  </si>
  <si>
    <r>
      <t xml:space="preserve"> </t>
    </r>
    <r>
      <rPr>
        <sz val="10"/>
        <color indexed="8"/>
        <rFont val="Arial Narrow"/>
        <family val="2"/>
      </rPr>
      <t>En la oficina de Central de Cuentas se elaboraron , radicaron , tramitarón  en el mes de ENERO 2024: 18  ordenes de pago (Reserva presupuestal 1), en FEBRERO  86 ordenes de pago (Reserva Presupuestal 1)  y  MARZO 327 ordenes de pago (Reserva Presupuestal 4).                                                                                                        Para un total de ordenes de pago  elaboradas y tramitadas  en el  primer  trimestre 2024 de 431  (De las cuales  fueron rechazadas, devueltas y corregidas en el SECOP II 203,  Rechazadas internas 2,  Reservas Presupuestales 6, vigencias anteriores 5 y viaticos 124 )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1.062 comprobantes de pago en del primer trimestre de 2024.   </t>
    </r>
  </si>
  <si>
    <t xml:space="preserve">PRESUPUESTO INICIAL ACUERDO No.010 (26-12-2023), MODIFICACIONES PRESUPUESTALES SEGUN: 
RESOLUCION No.0172 (19-01-24), RESOLUCION No.0173 (19-01-24).
</t>
  </si>
  <si>
    <t xml:space="preserve">Informes presentados oportunamente de acuerdo a requerimientos  exigidos por cada Ente de Control.
</t>
  </si>
  <si>
    <r>
      <t xml:space="preserve">
Del periodo de enero 01 al 31 de Marzo de 2024, se presentaron los siguientes:                                                                                                                                                                                                   </t>
    </r>
    <r>
      <rPr>
        <b/>
        <u/>
        <sz val="10"/>
        <color indexed="8"/>
        <rFont val="Arial Narrow"/>
        <family val="2"/>
      </rPr>
      <t xml:space="preserve">TESORERIA:  </t>
    </r>
    <r>
      <rPr>
        <sz val="10"/>
        <color indexed="8"/>
        <rFont val="Arial Narrow"/>
        <family val="2"/>
      </rPr>
      <t xml:space="preserve">                                                                                                                                          </t>
    </r>
    <r>
      <rPr>
        <u/>
        <sz val="10"/>
        <color indexed="8"/>
        <rFont val="Arial Narrow"/>
        <family val="2"/>
      </rPr>
      <t xml:space="preserve">Retencion en la Fuente presentadas: </t>
    </r>
    <r>
      <rPr>
        <sz val="10"/>
        <color indexed="8"/>
        <rFont val="Arial Narrow"/>
        <family val="2"/>
      </rPr>
      <t xml:space="preserve">                                                                                                           - (16 enero/2024) mes diciembre2023,                                                                                                  -(22 febrero/2024) mes Enero 2024 destino a la DIAN                                                                                       - (19 marzo/2024) mes febrero 2024 destino a la DIAN.                                                                                                                                 </t>
    </r>
    <r>
      <rPr>
        <u/>
        <sz val="10"/>
        <color indexed="8"/>
        <rFont val="Arial Narrow"/>
        <family val="2"/>
      </rPr>
      <t>Declaracion Bimestral del ICA</t>
    </r>
    <r>
      <rPr>
        <sz val="10"/>
        <color indexed="8"/>
        <rFont val="Arial Narrow"/>
        <family val="2"/>
      </rPr>
      <t xml:space="preserve">:                                                                                                                        -Bimestre de Noviembre -Diciembre 2023  (22 de Enero 2024);                                                                                                                      -Bimestre de Enero-Febrero de 2024 (19 marzo 2024)   Retencion  por descuentos de  ICA, con destino a la Alcaldia de San Jose de Cucuta .                                                                                                                                                                                                                                    </t>
    </r>
    <r>
      <rPr>
        <u/>
        <sz val="10"/>
        <color indexed="8"/>
        <rFont val="Arial Narrow"/>
        <family val="2"/>
      </rPr>
      <t>Circular Unica Tipo 277 (Juegos de Suerte y Azar) - Supersalud</t>
    </r>
    <r>
      <rPr>
        <sz val="10"/>
        <color indexed="8"/>
        <rFont val="Arial Narrow"/>
        <family val="2"/>
      </rPr>
      <t xml:space="preserve">:                                                              - Diciembre 2023 (Enero 5/2024)                                                                                                                                 - Enero de 2024         (Febrero 5/2024)                                                                                                                            -Febrero  de 2024     (Marzo 4/2024)                                                                                                                              </t>
    </r>
    <r>
      <rPr>
        <u/>
        <sz val="10"/>
        <color indexed="8"/>
        <rFont val="Arial Narrow"/>
        <family val="2"/>
      </rPr>
      <t xml:space="preserve">-Rendición anual Contraloría Departamental </t>
    </r>
    <r>
      <rPr>
        <sz val="10"/>
        <color indexed="8"/>
        <rFont val="Arial Narrow"/>
        <family val="2"/>
      </rPr>
      <t xml:space="preserve">  (Entregado 20 de Febrero de 2024).                                                                                                  -</t>
    </r>
    <r>
      <rPr>
        <u/>
        <sz val="10"/>
        <color indexed="8"/>
        <rFont val="Arial Narrow"/>
        <family val="2"/>
      </rPr>
      <t xml:space="preserve">Rendición Anual SIRECI - </t>
    </r>
    <r>
      <rPr>
        <sz val="10"/>
        <color indexed="8"/>
        <rFont val="Arial Narrow"/>
        <family val="2"/>
      </rPr>
      <t xml:space="preserve">Enviado a financiera el 16 de febrero de 2024.
- </t>
    </r>
    <r>
      <rPr>
        <u/>
        <sz val="10"/>
        <color indexed="8"/>
        <rFont val="Arial Narrow"/>
        <family val="2"/>
      </rPr>
      <t>FUT anual 2023</t>
    </r>
    <r>
      <rPr>
        <sz val="10"/>
        <color indexed="8"/>
        <rFont val="Arial Narrow"/>
        <family val="2"/>
      </rPr>
      <t xml:space="preserve"> (Entregado el 24 de enero de 2024)                                                 
 -</t>
    </r>
    <r>
      <rPr>
        <u/>
        <sz val="10"/>
        <color indexed="8"/>
        <rFont val="Arial Narrow"/>
        <family val="2"/>
      </rPr>
      <t>Reporte de Ingresos propios-recaudo</t>
    </r>
    <r>
      <rPr>
        <sz val="10"/>
        <color indexed="8"/>
        <rFont val="Arial Narrow"/>
        <family val="2"/>
      </rPr>
      <t xml:space="preserve">s:                                                                                 (Diciembre 2023) se envio el 5-01-2024                                                                                             (Enero 2024) se envio el 12-02-2024                                                                                                (febrero 2024) se envio el 4-03-2024                                                                                                           Se envia a Hacienda Departamental quien es la encarada de enviarlo a la Federacion Nacional de Departamentos.                                                                                                                                                                                                                                                                                                                                  </t>
    </r>
    <r>
      <rPr>
        <u/>
        <sz val="10"/>
        <color indexed="8"/>
        <rFont val="Arial Narrow"/>
        <family val="2"/>
      </rPr>
      <t>Informe universo de productores</t>
    </r>
    <r>
      <rPr>
        <sz val="10"/>
        <color indexed="8"/>
        <rFont val="Arial Narrow"/>
        <family val="2"/>
      </rPr>
      <t xml:space="preserve">, Licores Vinos Aperitivos Similares, Cervezas del año 2024- Presentado a la Secretaria de Hacienda Departamental quien lo consolida y lo envia a la Supersalud.                                                                                                                                                                                                       </t>
    </r>
    <r>
      <rPr>
        <u/>
        <sz val="10"/>
        <color indexed="8"/>
        <rFont val="Arial Narrow"/>
        <family val="2"/>
      </rPr>
      <t xml:space="preserve">-Informe Resolucion 6348 </t>
    </r>
    <r>
      <rPr>
        <sz val="10"/>
        <color indexed="8"/>
        <rFont val="Arial Narrow"/>
        <family val="2"/>
      </rPr>
      <t xml:space="preserve">enviada al MSPS - se presento el dia   de enero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SIRECI 2023  (Correo envío a Financiera 16 feb 2024)
• SIA ANUAL 2023 (Correo enviado a Sistemas Febrero 19 de 2024)
• CUIPO IV TRIM 2022 - IDS  (Transmitido 26 Ene 2024)
• CUIPO IV TRIM 2022  - GOBERNACION (Enviado por correo electronico 26 Ene 2024)
• FUT IV TRIM de 2023 (Correo envío Secretaria Hacienda 24 enero de 2024) (Formatos de Tesoreria y Victimas)
• RESOL.6348-2016 - IV TRIM 2022(Correo_ envío Sistemas - 16 Enero de 2024)
• SUPER COVID VI TRIM 2023 (Correo enviado 05 Enero de 2024 a HMantilla para consolidación)
• EJECUCIONES ACTIVA Y PASIVA - SIA IV TRIM 2023 (Correo Enviado Sistemas 5 de Enero 2024)
</t>
    </r>
    <r>
      <rPr>
        <b/>
        <sz val="10"/>
        <color indexed="8"/>
        <rFont val="Arial Narrow"/>
        <family val="2"/>
      </rPr>
      <t>INFORMES INSTITUCIONALES</t>
    </r>
    <r>
      <rPr>
        <sz val="10"/>
        <color indexed="8"/>
        <rFont val="Arial Narrow"/>
        <family val="2"/>
      </rPr>
      <t xml:space="preserve">
• PLAN DE ACCIÓN IV TRIM (Correo envío a Financiera IDS 24 de Enero de 2024)
• GOBIERNO EN LÍNEA IV TRIM DE 2023 (Correo envío a Sistemas - 30 Enero de 2024)
• EJECUCIÓN PRESUPUESTAL IV TRM 2023 (Correo enviado a Planeación Enero 24 de 2024)</t>
    </r>
  </si>
  <si>
    <t>carpeta de Historia laboral</t>
  </si>
  <si>
    <t>formato de asistencia</t>
  </si>
  <si>
    <t>Circular fisica o e-mail</t>
  </si>
  <si>
    <t>Circulares, e-mail, información del proceso</t>
  </si>
  <si>
    <t>registro y resoluciones</t>
  </si>
  <si>
    <t>Oficios enviados por los profesionales y convocatoria.</t>
  </si>
  <si>
    <t>Documento de plan estrategico de talento humano y publicación en la pagina Web de la Entidad</t>
  </si>
  <si>
    <t>publicacion del plan anual de vacantes en la pagina web institucional</t>
  </si>
  <si>
    <t xml:space="preserve">publicacion en la pagina web institucional del plan institucional de capacitacion </t>
  </si>
  <si>
    <t xml:space="preserve">publicacion del plan de prevision de recursos humanos </t>
  </si>
  <si>
    <t xml:space="preserve">publicacion del plan de trabajo anual en seguridad y salud en el trabajo </t>
  </si>
  <si>
    <t>el software, cuadros solicitadas y ejecuciones</t>
  </si>
  <si>
    <t>copia de las nóminas realizadas</t>
  </si>
  <si>
    <t>Asistencia tecnica en la formulacion del Plan de Acción Institucional 2024 programado con Coordinadores de Grupos, Subgrupos y Dimensiones del PDSP,  Planeación y el Director del IDS</t>
  </si>
  <si>
    <t>Elaboración de  plan de Accion  institucional 2024</t>
  </si>
  <si>
    <t>Elaboración de Informe de Evaluación y Seguimiento trimestralmente del Plan de Acción Institucional 2024</t>
  </si>
  <si>
    <t xml:space="preserve">actividad programada para el segundo trimestre de la vigencia </t>
  </si>
  <si>
    <t xml:space="preserve">actividad programada para el cuarto trimestre de la vigencia </t>
  </si>
  <si>
    <t xml:space="preserve">documento presentado a la gobernacion del departamento para su aprobacion </t>
  </si>
  <si>
    <t xml:space="preserve">participacion en las jornadas de encuentros regionales en el desarrollo de la formulacion plan de desarrollo dapartamental </t>
  </si>
  <si>
    <t xml:space="preserve">informes entregados a la gobernacion del departamento </t>
  </si>
  <si>
    <t xml:space="preserve">se presentaron actualizaciones a los proyectos de inversion del grupo de atencion en salud </t>
  </si>
  <si>
    <t xml:space="preserve">plataforma en actualizacion </t>
  </si>
  <si>
    <t xml:space="preserve">en procesos de actualizacion </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</si>
  <si>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</si>
  <si>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</si>
  <si>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</si>
  <si>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</si>
  <si>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PARTICIPAR EN LAS JUNTAS DIRECTIVAS DEL IDS</t>
  </si>
  <si>
    <t>Se realizan Juntas directivas conforme a lo solicitado por el despacho</t>
  </si>
  <si>
    <t xml:space="preserve"> Acompañamiento y participación en   Comité Directivo  y demás Comités del IDS.</t>
  </si>
  <si>
    <t xml:space="preserve">Acta - lista de asistencia </t>
  </si>
  <si>
    <t>Numero de comités directivos con participación de la oficina / número total de comités</t>
  </si>
  <si>
    <t>PARTICIPAR EN EL COMITÉ DIRECTIVO DEL IDS</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</si>
  <si>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</si>
  <si>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</si>
  <si>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</si>
  <si>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</si>
  <si>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</si>
  <si>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</si>
  <si>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</si>
  <si>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</si>
  <si>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</si>
  <si>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</si>
  <si>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</si>
  <si>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</si>
  <si>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</si>
  <si>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</si>
  <si>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VERIFICAR LA OPORTUNA RESPUESTAS A LOS DERECHOS DE PETICION QUE SE ALLEGAN A LA OFICINA JURIDICA DEL IDS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</si>
  <si>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</si>
  <si>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</si>
  <si>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</si>
  <si>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PROCESOS JUDICIALES NOTIFICADOS/SOBRE EL TOTAL DE PROCESOS INGRESADOS A LA BASE DE DATOS</t>
  </si>
  <si>
    <t>MANTENER UNA RELACION COMPLETA Y CLARA DE LOS PORCESOS JUDICIALES QUE SE ADELANTAN EN CONTRA DE IDS</t>
  </si>
  <si>
    <t xml:space="preserve">Se mantiene actualizado el consolidado de procesos judiciales </t>
  </si>
  <si>
    <t>Contestar o formular demandas y demás actuaciones que sustenten la posición de la entidad</t>
  </si>
  <si>
    <t xml:space="preserve"> Notificación de la demanda</t>
  </si>
  <si>
    <t>Expdiente Auto Admisorio , link o expdeinte en fisico de Demanda, Contestacion de demanda, poder, expedientes</t>
  </si>
  <si>
    <t xml:space="preserve">NUMERO DE DEMANDAS CONTESTADAS OPORTUNAMENTE / TOTAL DE DEMANDAS X 100  </t>
  </si>
  <si>
    <t xml:space="preserve">RESPODER LAS DEMANDAS EN LOS TERMINOS ESTABLECIDOS </t>
  </si>
  <si>
    <t>Realizar seguimiento</t>
  </si>
  <si>
    <t>SEGUIMIENTO A LOS APODERADOS DE LOS PORCESOS ASIGNADOS PARA LA RESPECTIVA DEFENSA JUDICIAL</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</si>
  <si>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</si>
  <si>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</si>
  <si>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</si>
  <si>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RESPONDER OPRTUNAMENTE LAS ACCIONES DE TUTELA DONDE FUE VINCULADO EL IDS CON LOS SOPORTES QUE ALLEGUEN LAS DEPENDENCIAS RESPONSABLES</t>
  </si>
  <si>
    <t>Esta oficina juridica no cuenta con personal idoneo y suficiente para dar conetsatacion a las acciones de tutelas interpuestas en contra de la entidad, El despacho del director ya tiene conocimiento de la situacion - Las tutelas debidamente contestadas son las que el IDS tenia responsabilidad directa</t>
  </si>
  <si>
    <t xml:space="preserve"> Seguimiento</t>
  </si>
  <si>
    <t xml:space="preserve">SEGUIMIENTO Y CONTROL DE LAS RESPUESTAS DE LAS ACCIONES DE TUTELA </t>
  </si>
  <si>
    <t>Convocar a Comité de Conciliación conforme a solicitudes de conciliación y fechas programadas por la Procuraduría.</t>
  </si>
  <si>
    <t>Solicitud de Conciliacion - convocatoria - citaciones de procuraduria, supersalud etc</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</si>
  <si>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</si>
  <si>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</si>
  <si>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</si>
  <si>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 xml:space="preserve">PRESENTAR LA RESPECTIVA `PONENCIA Y CONCEPTO JURIDICO ANTE EL COMITÉ DE DEFENSA JUDICIAL DEL IDS </t>
  </si>
  <si>
    <t xml:space="preserve"> Levantar actas de reunión comité</t>
  </si>
  <si>
    <t xml:space="preserve">ACTAS </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</si>
  <si>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</si>
  <si>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</si>
  <si>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</si>
  <si>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SOLICITUDES DEBATIDOS EN EL COMITÉ DE CONCILIACION, ANALISIS / INFORME SEMESTRAL X 100</t>
  </si>
  <si>
    <t xml:space="preserve">PRESENTAR A LOS INTEGRANTES DEL COMITÉ DE CONCILIACION Y DEFENSA JUDICIAL INFORME ANUAL DE LA EJECUCION Y LAS DECISIONES TOMADAS </t>
  </si>
  <si>
    <t>de conformidad con la Ley 220 de 2022 el informe de gestión y la ejecución de las  decisiones del comité se realiza semestralmente</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</si>
  <si>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</si>
  <si>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</si>
  <si>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</si>
  <si>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</si>
  <si>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 xml:space="preserve">IDENTIFICAR EN CADA UNO DE LOS PROCESOS POR QUE SE GENERA EL DAÑO Y LAS CAUSAS Y ORIGEN </t>
  </si>
  <si>
    <t xml:space="preserve">CONSOLIDADO ACTUALIZADO </t>
  </si>
  <si>
    <t>Realizar seguimiento a los fallos judiciales en contra de la entidad</t>
  </si>
  <si>
    <t>Demandas, consolidado excell</t>
  </si>
  <si>
    <t>NUMERO DE PROCESOS JUDICIALES VINCULADOS / NUMERO DE PROCESOS FALLADOS EN CONTRA X 101</t>
  </si>
  <si>
    <t xml:space="preserve">MANTENER LA CONTRATACION DE LOS PROFESIONALES QUE EJERCEN LA DEFENSA JUDICIAL DEL INSTITUTO DEPARTAMENTAL DE SALUD </t>
  </si>
  <si>
    <t xml:space="preserve"> Estudiar y tomar decisiones de abrir o no investigaciones por hechos o actos de los funcionarios que puedan configurar faltas disciplinarias.</t>
  </si>
  <si>
    <t>Queja, constancia secretarial, auto</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</si>
  <si>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</si>
  <si>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</si>
  <si>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</si>
  <si>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</si>
  <si>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</si>
  <si>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</si>
  <si>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 xml:space="preserve">TRAMITAR LOS PROCESOS DISCIPLINARIOS CONFORME CON LA NORMA VIGENTE </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</si>
  <si>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</si>
  <si>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</si>
  <si>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</si>
  <si>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</si>
  <si>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</si>
  <si>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REALIZAR Y ENTREGAR LOS RESPECTIVOS INFORMES EXIGIDOS EN LA NORMA</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</si>
  <si>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</si>
  <si>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</si>
  <si>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</si>
  <si>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</si>
  <si>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</si>
  <si>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</si>
  <si>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ESTABLECER LAS ESTRATEGIAS ADECUADAS; PERSUASIVAS Y COACTIVAS PARA LOGRAR EL RECAUDO EFECTIVO DE LAS OBLIGACIONES A FAVOR DEL IDS</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</si>
  <si>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</si>
  <si>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</si>
  <si>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</si>
  <si>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</si>
  <si>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</si>
  <si>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</si>
  <si>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Número de  procesos recibidos con su respectivo radicado en la vigencia 2024-, con sus respectivos folios, minutas, comunicaciones, entre otros inmersos en el expediente.</t>
  </si>
  <si>
    <r>
      <t xml:space="preserve"> DE VIGENCIAS ANTERIORES ESTAN ACTIVOS 169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( 13 EXPEDIENTES).       </t>
    </r>
    <r>
      <rPr>
        <b/>
        <sz val="11"/>
        <rFont val="Arial"/>
        <family val="2"/>
      </rPr>
      <t>VIGENCIA 2021</t>
    </r>
    <r>
      <rPr>
        <sz val="11"/>
        <rFont val="Arial"/>
        <family val="2"/>
      </rPr>
      <t xml:space="preserve"> ( 18 EXPEDIENTES).        </t>
    </r>
    <r>
      <rPr>
        <b/>
        <sz val="11"/>
        <rFont val="Arial"/>
        <family val="2"/>
      </rPr>
      <t xml:space="preserve"> VIGENCIA 2022</t>
    </r>
    <r>
      <rPr>
        <sz val="11"/>
        <rFont val="Arial"/>
        <family val="2"/>
      </rPr>
      <t xml:space="preserve"> (52 EXPEDIENTES).         </t>
    </r>
    <r>
      <rPr>
        <b/>
        <sz val="11"/>
        <rFont val="Arial"/>
        <family val="2"/>
      </rPr>
      <t>VIGENCIA 2023</t>
    </r>
    <r>
      <rPr>
        <sz val="11"/>
        <rFont val="Arial"/>
        <family val="2"/>
      </rPr>
      <t xml:space="preserve"> (28 EXPEDIENTES)                                       </t>
    </r>
  </si>
  <si>
    <t xml:space="preserve">VIGENCIAS ANTERIORES ESTAN ACTIVOS PARA RECUPERACION   169 EXPEDIENTES </t>
  </si>
  <si>
    <t xml:space="preserve"> - Elaboración del inventario de bienes activos e inactivos
 - Parametrización de la información de inventarios con contabilidad</t>
  </si>
  <si>
    <t xml:space="preserve"> - Liquidar las comisiones y desplazamientos y elaborar los actos administrativos
 - Tramitar el pago de las facturas de servicios públicos de la entidad</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</si>
  <si>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</si>
  <si>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 xml:space="preserve"> - Definición técnica de la necesidad en bienes o servicios</t>
  </si>
  <si>
    <t xml:space="preserve"> - Autorización del ordenador del gasto para iniciar el proceso</t>
  </si>
  <si>
    <t xml:space="preserve"> - Consecución de los recursos presupuestales </t>
  </si>
  <si>
    <t xml:space="preserve"> - Apliación de la modalidad según el presupuesto oficial del proceso</t>
  </si>
  <si>
    <t xml:space="preserve"> - Aceptación de oferta y/o celebración del respectivo contrato</t>
  </si>
  <si>
    <t xml:space="preserve"> - Recibo de los bienes o servicios y tramite del pago correspondiente</t>
  </si>
  <si>
    <t xml:space="preserve"> - Revisión de los documentos a insertar en el SECOP</t>
  </si>
  <si>
    <t xml:space="preserve"> - Inserción en el SECOP de los documentos</t>
  </si>
  <si>
    <t xml:space="preserve"> - Verificación y seguimiento a la publicación de los documentos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</si>
  <si>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</si>
  <si>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</si>
  <si>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</si>
  <si>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</si>
  <si>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 xml:space="preserve">MARY LISETH ORTEGA </t>
  </si>
  <si>
    <t>Seguimiento al Registro de Novedades en el REPS, en la  Plataforma del  Ministerio.</t>
  </si>
  <si>
    <t>(Número de novedades revisadas y validadas /
total novedades programados )*100</t>
  </si>
  <si>
    <t xml:space="preserve">20% los Prestadores de Servicios de Salud con implementación del Sistema de Garantía de la Calidad en los Servicios de Salud </t>
  </si>
  <si>
    <t xml:space="preserve">JOSE ALBERTO RAMIREZ 
</t>
  </si>
  <si>
    <t>Seguimiento al registro de  Prestadores no Habilitados</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</si>
  <si>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</si>
  <si>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</si>
  <si>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Realizar visitas de inspección vigilancia y control,</t>
  </si>
  <si>
    <t>Seguimiento al registro   de Visitas.</t>
  </si>
  <si>
    <t xml:space="preserve">Realizar visitas para evaluacion, análisis y seguimiento a planes de contingencia de la red prestadora de servicios.
</t>
  </si>
  <si>
    <t xml:space="preserve">MIRYAM ALBA </t>
  </si>
  <si>
    <t xml:space="preserve">NOHORA CADENA 
</t>
  </si>
  <si>
    <t>Seguimiento al registro de   quejas y reclamos 
tramitadas.
interpuestas por usuarios afiliados al SGSSS.</t>
  </si>
  <si>
    <t>JOSE ALBERTO RAMIREZ</t>
  </si>
  <si>
    <t>Registro del tramite de expedición de licencias de funcionamiento de equipos emisores de radiaciones ionizantes.</t>
  </si>
  <si>
    <t>LUZ MARY ARIAS</t>
  </si>
  <si>
    <t xml:space="preserve">Registro del tramite a Solicitudes de Licencia   de Salud y Seguridad en el trabajo.  </t>
  </si>
  <si>
    <t xml:space="preserve">MAYULY LOZANO
</t>
  </si>
  <si>
    <t xml:space="preserve"> Registro de Verificación del cumplimiento  de las  condiciones de tecnologia Biomedica.</t>
  </si>
  <si>
    <t xml:space="preserve">YANETH GRISALEZ
</t>
  </si>
  <si>
    <t xml:space="preserve">Seguimiento y Evaluación de la implementacion del PAMEC en las Instituciones prestadoras de servicios de salud del dapartamento. </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</si>
  <si>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</si>
  <si>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</si>
  <si>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MAYULY LOZANO                                                   </t>
  </si>
  <si>
    <t xml:space="preserve"> Capacitaciones y/o Asistencias Tecnicas con implementación del Sistema de Garantía de la Calidad en los Servicios de Salud.</t>
  </si>
  <si>
    <t>YANETH GRISALEZ</t>
  </si>
  <si>
    <t>Asesorarias al total de prestadores de servicios de salud  en relacion al S.U.A</t>
  </si>
  <si>
    <t>Asesorarias al total de prestadores de servicios de salud  que soliciten informacion para habilitar UFCA- UACAI.</t>
  </si>
  <si>
    <t xml:space="preserve">GLORIA MONTAÑO MONCADA
</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</si>
  <si>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</si>
  <si>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</si>
  <si>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Mediante circular 053 del 13 de febrero de 2024 se realiza convocatoria a coordinadores de salud pública municipales para asistencia técnica sobre los lineamientos de Niños niñas y adolescentes, tambien se realizó la socialización de lineamientos del programa nacional para la prevención manejo y control de la Infección respiratoria aguda y la enfermedad diarreica aguda. 
El Programa nacional de prevención, manejo y control de la IRA y la EDA en niños menores de 5 años es el conjunto de estrategias, procesos y acciones interdependientes que deben desarrollarse en todos los territorios con el fin de disminuir la morbilidad grave y mortalidad por estos eventos.
Se recalca la importancia por parte de los coodinadores de salud publica de realizar el analisis de indicadores de morbi-mortalidad por IRA Y EDA a nivel municipal en niños niñas y adolescentes a si mismo como conocer la poblacion en esos curso de vida para la puesta en marcha de las diferentes estrategias que se desarrollan en el programa.</t>
  </si>
  <si>
    <t>El  dia 7 de marzo de 2024,  Atendiendo la convocatoria realizada por vigilancia de salud pública mediante conexión virtual, se
realiza análisis de mortalidad por IRA participan las siguientes entidades: el hospital Emiro Quintero
Cañizares donde se recibe primariamente la atención, Clínica Medical Duarte del Municipio de Cúcuta
y municipio de Ocaña.
Datos:
Menor: I.J.P.G.
Edad: 14 meses
Sexo: masculino
Municipio: Ocaña
EPS: Coosalud (No se presentó a la unidad de análisis).
Resumen:
Paciente masculino de 14 meses de edad quien ingresa en brazos de la cuidadora quien refiere que lo
encontró en la cama inconsciente, cianótico, sin responder a estímulos y relajación de esfínter anal,
por lo que es traído de inmediato. refiere que previamente a lo sucedido el menor se encontraba
normal y que se había tomado un tetero y se quedó dormido.
Ingresa en estado de paro, con cianosis generalizada, sin pulso ni respuesta a estimulo por lo cual se
inicia de inmediato RCP avanzada, se obtiene accesos venosos, se administran dos dosis de adrenalina
y se realiza intubación orotraqueal, tiempo de reanimación 5 minutos obteniendo ritmo sinusal y
recuperación del pulso.
El menor recibe atención en el Hospital Emiro Quintero y se traslada a la clínica Medical Duarte donde
se socializan las atención brindadas, el paciente ingresa en camilla con soporte ventilatorio externo en
compañía de médico general, auxiliar de enfermería y madre provenientes del hospital de Ocaña,
madre (zuleima perez granados) refiere la madre que el niño se encontraba el día de ayer bajo el
cuidado de una tía quien le manifestó que hacia el mediodía posterior a la toma de tetero lo llevan a
realizar su siesta y es hallado hacia la 13:00 pm del 09/02/2024 cianótico, sin responder a estímulos
motivo por el cual es llevado de urgencias al hospital de Ocaña donde ingresa sin signos vitales,
realizan reanimación cardiopulmonar avanzada de aproximadamente 5 minutos de duración
El menor permanece desde el 10 de febrero hasta el 19 de febrero en UCI fecha en la que fallece dada
su condición crítica.Se concluye que la mortalidad del menor ocurre a expensas de la broncoaspiración por lo tanto no
cumple con criterios para mortalidad por IRA, por lo cual queda descartada.</t>
  </si>
  <si>
    <t>La unidad de analisis realizada el dia 7 de marzo de 2024 definió que la mortalidad del menor ocurrio por broncoaspiracion lo que causo la condicion final de mortalidad por lo cual se descarta para Infeccion respriatoria aguda, por lo cual no se realiza plan de mejoramiento.</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</si>
  <si>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050 de 2021 del PDSP y se hace enfasis en las acciones que deben desarrollar los mu nicpios con presencia de poblacion Indigena presente en los 8 municipios del departamento.</t>
  </si>
  <si>
    <t>Mediante correo electronico  el area de atencion en salud convoca a las EAPB, ESES a reunion de carácter urgente por problemas de salud presentados por la comunidad BARI Donde se realiza reunion informandoles que el 6 de enero se ingresaria a realizar intervenciones de salud a la poblacion BARI. 
El 18 de enero se convoca a los gerentes de las ESE y EAPB para realizar socializacion de lo realizado en la jornada de la poblacion BARI.
En el marco de la jornada en la comunidad de BRIDICAYRA del municipio de convencion se realiza reunion con los 23 caciques donde se les socializa la importancia de la salud del pueblo BARI, de que cada cacique debe designar a algun indigena para el seguimiento a la poblacion, los censos de cada comunidad, el traslado a una sola EAPB.</t>
  </si>
  <si>
    <t>La actividad no estaba programada para este trimestre</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</si>
  <si>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1239 DE 2022 del Ministerio de Salud y Proteccion Social, por la cual dicta los lineamientos con respecto al proceso de certificación en discapacidad,  y recuerda la importancia de las acciones que vayan dirigidas a las proteccion y garantia de los derechos de las personas con discapaicdad del departamento.</t>
  </si>
  <si>
    <t>Se realiza articulacion con la oficina de aseguramiento y se envia la base de datos de personas con discapacidad, para realizar cruce con el ADRES, se hace analisis del cruce de la información, con el fin de identificar que personas con discapaicdad se encuentran desafiliadas al SGSSS.</t>
  </si>
  <si>
    <t>Se expiden las circular N 100 del 04-03-2024 mediante las cuales se convoca la I Mesa de Tematica de Atención en Salud y Subcomité de Medidas de Rehabilitación  de la vigencia 2024, la cual fue liderada de manera virtual el dia 14 de marzo de 2024 donde se evidencia baja participacion de las instituciones convocadas como soporte de la reunion se realiza el acta numero 010 de 14-04-2024</t>
  </si>
  <si>
    <t>Oficio 0185 del 4-03-2024 mediante el cual se convoca al I comité de coordinación para la implementación del protocolo de atención integral en salud con enfoque psicosocial a víctimas; el comité se desarrollo el 19/03/2023</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</si>
  <si>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los lineamientos en la implementacion del Protocolo de atención en salud con enfoque  Psicosical a Vicimas y Poblacion de 9 Sentencias CIDH.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</si>
</sst>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dd/mm/yyyy;@"/>
    <numFmt numFmtId="165" formatCode="0.0"/>
    <numFmt numFmtId="166" formatCode="&quot;$&quot;\ #,##0"/>
    <numFmt numFmtId="167" formatCode="0.0%"/>
    <numFmt numFmtId="168" formatCode="_(&quot;$&quot;\ * #,##0.00_);_(&quot;$&quot;\ * \(#,##0.00\);_(&quot;$&quot;\ * &quot;-&quot;??_);_(@_)"/>
    <numFmt numFmtId="169" formatCode="_-&quot;$&quot;* #,##0.00_-;\-&quot;$&quot;* #,##0.00_-;_-&quot;$&quot;* &quot;-&quot;??_-;_-@_-"/>
  </numFmts>
  <fonts count="66" x14ac:knownFonts="1">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2"/>
      <color rgb="FF222222"/>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6"/>
      <color indexed="81"/>
      <name val="Tahoma"/>
      <family val="2"/>
    </font>
    <font>
      <b/>
      <sz val="8"/>
      <color indexed="81"/>
      <name val="Tahoma"/>
      <family val="2"/>
    </font>
    <font>
      <sz val="18"/>
      <color indexed="81"/>
      <name val="Tahoma"/>
      <family val="2"/>
    </font>
    <font>
      <sz val="11"/>
      <color indexed="63"/>
      <name val="Arial"/>
      <family val="2"/>
    </font>
    <font>
      <sz val="8"/>
      <name val="Calibri"/>
      <family val="2"/>
      <scheme val="minor"/>
    </font>
    <font>
      <sz val="12"/>
      <color theme="1"/>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b/>
      <sz val="10"/>
      <name val="Arial"/>
      <family val="2"/>
    </font>
    <font>
      <b/>
      <sz val="12"/>
      <color theme="1"/>
      <name val="Calibri"/>
      <family val="2"/>
      <scheme val="minor"/>
    </font>
    <font>
      <sz val="12"/>
      <name val="Calibri"/>
      <family val="2"/>
      <scheme val="minor"/>
    </font>
    <font>
      <sz val="14"/>
      <color theme="1"/>
      <name val="Arial"/>
      <family val="2"/>
    </font>
    <font>
      <sz val="14"/>
      <name val="Arial"/>
      <family val="2"/>
    </font>
    <font>
      <sz val="11"/>
      <color rgb="FF000000"/>
      <name val="Calibri"/>
      <family val="2"/>
      <scheme val="minor"/>
    </font>
    <font>
      <sz val="10"/>
      <color theme="1"/>
      <name val="Arial Narrow"/>
      <family val="2"/>
    </font>
    <font>
      <sz val="12"/>
      <color rgb="FFFF0000"/>
      <name val="Arial"/>
      <family val="2"/>
    </font>
    <font>
      <sz val="11"/>
      <name val="Calibri"/>
      <family val="2"/>
    </font>
    <font>
      <sz val="10"/>
      <color rgb="FFFF0000"/>
      <name val="Arial Narrow"/>
      <family val="2"/>
    </font>
    <font>
      <b/>
      <sz val="10"/>
      <color indexed="8"/>
      <name val="Arial Narrow"/>
      <family val="2"/>
    </font>
    <font>
      <sz val="10"/>
      <color indexed="10"/>
      <name val="Arial Narrow"/>
      <family val="2"/>
    </font>
    <font>
      <b/>
      <u/>
      <sz val="10"/>
      <color indexed="8"/>
      <name val="Arial Narrow"/>
      <family val="2"/>
    </font>
    <font>
      <u/>
      <sz val="10"/>
      <color indexed="8"/>
      <name val="Arial Narrow"/>
      <family val="2"/>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rgb="FFFFFFFF"/>
      </patternFill>
    </fill>
    <fill>
      <patternFill patternType="solid">
        <fgColor theme="9" tint="0.59999389629810485"/>
        <bgColor theme="0"/>
      </patternFill>
    </fill>
    <fill>
      <patternFill patternType="solid">
        <fgColor theme="9" tint="0.59999389629810485"/>
        <bgColor rgb="FFFFFF00"/>
      </patternFill>
    </fill>
    <fill>
      <patternFill patternType="solid">
        <fgColor theme="9" tint="0.59999389629810485"/>
        <bgColor rgb="FFFF0000"/>
      </patternFill>
    </fill>
    <fill>
      <patternFill patternType="solid">
        <fgColor theme="2"/>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auto="1"/>
      </right>
      <top style="medium">
        <color indexed="64"/>
      </top>
      <bottom/>
      <diagonal/>
    </border>
  </borders>
  <cellStyleXfs count="251">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7" fillId="0" borderId="0"/>
  </cellStyleXfs>
  <cellXfs count="710">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21" fillId="11"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0" xfId="0" applyAlignment="1">
      <alignment horizontal="left" vertical="top"/>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5" fillId="0" borderId="24" xfId="0" applyFont="1" applyBorder="1" applyAlignment="1">
      <alignment horizontal="justify" vertical="top" wrapText="1"/>
    </xf>
    <xf numFmtId="0" fontId="26"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7" fillId="0" borderId="24" xfId="0" applyFont="1" applyBorder="1" applyAlignment="1">
      <alignment horizontal="justify" vertical="top" wrapText="1"/>
    </xf>
    <xf numFmtId="0" fontId="28" fillId="12" borderId="0" xfId="0" applyFont="1" applyFill="1" applyAlignment="1">
      <alignment horizontal="left" vertical="center" wrapText="1"/>
    </xf>
    <xf numFmtId="0" fontId="28" fillId="0" borderId="0" xfId="0" applyFont="1" applyAlignment="1">
      <alignment horizontal="left" vertical="center" wrapText="1"/>
    </xf>
    <xf numFmtId="0" fontId="0" fillId="0" borderId="0" xfId="0" applyAlignment="1">
      <alignment horizontal="center"/>
    </xf>
    <xf numFmtId="0" fontId="24" fillId="0" borderId="0" xfId="0" applyFont="1" applyAlignment="1">
      <alignment horizontal="center" vertical="center" wrapText="1"/>
    </xf>
    <xf numFmtId="0" fontId="24" fillId="12" borderId="0" xfId="0" applyFont="1" applyFill="1" applyAlignment="1">
      <alignment horizontal="center" vertical="center" wrapText="1"/>
    </xf>
    <xf numFmtId="0" fontId="29"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0" fillId="0" borderId="36" xfId="0" applyFont="1" applyBorder="1" applyAlignment="1">
      <alignment horizontal="left" vertical="center" wrapText="1"/>
    </xf>
    <xf numFmtId="164" fontId="30" fillId="0" borderId="36" xfId="0" applyNumberFormat="1" applyFont="1" applyBorder="1" applyAlignment="1">
      <alignment horizontal="right" vertical="center" wrapText="1" indent="1"/>
    </xf>
    <xf numFmtId="0" fontId="31" fillId="0" borderId="36" xfId="0" applyFont="1" applyBorder="1" applyAlignment="1">
      <alignment horizontal="left" vertical="top" wrapText="1"/>
    </xf>
    <xf numFmtId="0" fontId="16" fillId="2" borderId="0" xfId="0" applyFont="1" applyFill="1"/>
    <xf numFmtId="0" fontId="22" fillId="0" borderId="5" xfId="0" applyFont="1" applyBorder="1" applyAlignment="1">
      <alignment horizontal="center" vertical="center" wrapText="1"/>
    </xf>
    <xf numFmtId="0" fontId="35" fillId="0" borderId="1" xfId="0" applyFont="1" applyBorder="1" applyAlignment="1">
      <alignment vertical="center" wrapText="1"/>
    </xf>
    <xf numFmtId="0" fontId="0" fillId="2" borderId="0" xfId="0" applyFill="1" applyAlignment="1">
      <alignment horizontal="center"/>
    </xf>
    <xf numFmtId="0" fontId="22"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5"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7" fontId="1" fillId="2" borderId="1" xfId="0" applyNumberFormat="1" applyFont="1" applyFill="1" applyBorder="1" applyAlignment="1">
      <alignment horizontal="center" vertical="center" wrapText="1"/>
    </xf>
    <xf numFmtId="167"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0" fontId="5" fillId="2" borderId="1" xfId="0" applyFont="1" applyFill="1" applyBorder="1" applyAlignment="1">
      <alignment horizontal="center" vertical="center" wrapText="1"/>
    </xf>
    <xf numFmtId="0" fontId="1" fillId="0" borderId="29" xfId="0" applyFont="1" applyBorder="1" applyAlignment="1" applyProtection="1">
      <alignment horizontal="left" wrapText="1"/>
      <protection locked="0"/>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2" fillId="18" borderId="1" xfId="0" applyNumberFormat="1" applyFont="1" applyFill="1" applyBorder="1" applyAlignment="1">
      <alignment horizontal="center" vertical="center" wrapText="1"/>
    </xf>
    <xf numFmtId="9" fontId="1" fillId="0" borderId="1" xfId="0" applyNumberFormat="1" applyFont="1" applyBorder="1" applyAlignment="1" applyProtection="1">
      <alignment horizontal="center" vertical="center" wrapText="1"/>
      <protection locked="0"/>
    </xf>
    <xf numFmtId="0" fontId="1" fillId="0" borderId="7" xfId="0" applyFont="1" applyBorder="1" applyAlignment="1">
      <alignment vertical="center" wrapText="1"/>
    </xf>
    <xf numFmtId="0" fontId="49" fillId="2" borderId="1" xfId="0" applyFont="1" applyFill="1" applyBorder="1" applyAlignment="1" applyProtection="1">
      <alignment horizontal="center" vertical="center" wrapText="1"/>
      <protection locked="0"/>
    </xf>
    <xf numFmtId="49" fontId="49"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vertical="center" wrapText="1"/>
      <protection locked="0"/>
    </xf>
    <xf numFmtId="0" fontId="1" fillId="13" borderId="1" xfId="0" applyFont="1" applyFill="1" applyBorder="1" applyAlignment="1">
      <alignment vertical="center" wrapText="1"/>
    </xf>
    <xf numFmtId="0" fontId="1" fillId="2" borderId="29"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38" fillId="0" borderId="0" xfId="0" applyFont="1" applyAlignment="1">
      <alignment vertical="center"/>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9" fontId="1" fillId="6" borderId="1" xfId="3"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top" wrapText="1"/>
    </xf>
    <xf numFmtId="0" fontId="0" fillId="13" borderId="0" xfId="0" applyFill="1" applyAlignment="1">
      <alignment horizontal="justify" vertical="center"/>
    </xf>
    <xf numFmtId="9" fontId="1" fillId="6" borderId="1" xfId="3" applyFont="1" applyFill="1" applyBorder="1" applyAlignment="1" applyProtection="1">
      <alignment horizontal="center" vertical="center" wrapText="1"/>
    </xf>
    <xf numFmtId="0" fontId="5" fillId="2" borderId="5" xfId="0" applyFont="1" applyFill="1" applyBorder="1" applyAlignment="1">
      <alignment horizontal="center" wrapText="1"/>
    </xf>
    <xf numFmtId="0" fontId="3" fillId="6" borderId="1" xfId="0" applyFont="1" applyFill="1" applyBorder="1" applyAlignment="1">
      <alignment horizontal="center" vertical="center" wrapText="1"/>
    </xf>
    <xf numFmtId="9" fontId="1" fillId="6" borderId="1" xfId="0" applyNumberFormat="1" applyFont="1" applyFill="1" applyBorder="1" applyAlignment="1">
      <alignment horizontal="center" vertical="center" wrapText="1"/>
    </xf>
    <xf numFmtId="3" fontId="3" fillId="6" borderId="1" xfId="2"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1" fillId="2" borderId="1" xfId="2" applyFont="1" applyFill="1" applyBorder="1" applyAlignment="1">
      <alignment vertical="center" wrapText="1"/>
    </xf>
    <xf numFmtId="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Font="1" applyFill="1" applyBorder="1" applyAlignment="1">
      <alignment wrapText="1"/>
    </xf>
    <xf numFmtId="0" fontId="1"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1" fontId="2" fillId="16" borderId="1" xfId="0" applyNumberFormat="1" applyFont="1" applyFill="1" applyBorder="1" applyAlignment="1" applyProtection="1">
      <alignment horizontal="center" vertical="center" wrapText="1"/>
      <protection locked="0"/>
    </xf>
    <xf numFmtId="9" fontId="2" fillId="16" borderId="1" xfId="0" applyNumberFormat="1" applyFont="1" applyFill="1" applyBorder="1" applyAlignment="1">
      <alignment horizontal="center" vertical="center" wrapText="1"/>
    </xf>
    <xf numFmtId="0" fontId="1" fillId="16" borderId="1" xfId="0" applyFont="1" applyFill="1" applyBorder="1" applyAlignment="1" applyProtection="1">
      <alignment horizontal="center" vertical="center" wrapText="1"/>
      <protection locked="0"/>
    </xf>
    <xf numFmtId="9" fontId="2" fillId="16" borderId="10" xfId="3" applyFont="1" applyFill="1" applyBorder="1" applyAlignment="1" applyProtection="1">
      <alignment horizontal="center" vertical="center" wrapText="1"/>
    </xf>
    <xf numFmtId="1" fontId="2" fillId="17" borderId="1" xfId="0" applyNumberFormat="1" applyFont="1" applyFill="1" applyBorder="1" applyAlignment="1" applyProtection="1">
      <alignment horizontal="center" vertical="center" wrapText="1"/>
      <protection locked="0"/>
    </xf>
    <xf numFmtId="9" fontId="2" fillId="17" borderId="1" xfId="0" applyNumberFormat="1" applyFont="1" applyFill="1" applyBorder="1" applyAlignment="1">
      <alignment horizontal="center" vertical="center" wrapText="1"/>
    </xf>
    <xf numFmtId="0" fontId="1" fillId="17" borderId="1" xfId="0" applyFont="1" applyFill="1" applyBorder="1" applyAlignment="1" applyProtection="1">
      <alignment horizontal="center" vertical="center" wrapText="1"/>
      <protection locked="0"/>
    </xf>
    <xf numFmtId="9" fontId="2" fillId="17" borderId="10" xfId="3" applyFont="1" applyFill="1" applyBorder="1" applyAlignment="1" applyProtection="1">
      <alignment horizontal="center" vertical="center" wrapText="1"/>
    </xf>
    <xf numFmtId="1" fontId="2" fillId="19" borderId="1" xfId="0" applyNumberFormat="1" applyFont="1" applyFill="1" applyBorder="1" applyAlignment="1" applyProtection="1">
      <alignment horizontal="center" vertical="center" wrapText="1"/>
      <protection locked="0"/>
    </xf>
    <xf numFmtId="9" fontId="2" fillId="19" borderId="1" xfId="0" applyNumberFormat="1" applyFont="1" applyFill="1" applyBorder="1" applyAlignment="1">
      <alignment horizontal="center" vertical="center" wrapText="1"/>
    </xf>
    <xf numFmtId="0" fontId="1" fillId="19" borderId="1" xfId="0" applyFont="1" applyFill="1" applyBorder="1" applyAlignment="1" applyProtection="1">
      <alignment horizontal="center" vertical="center" wrapText="1"/>
      <protection locked="0"/>
    </xf>
    <xf numFmtId="9" fontId="2" fillId="19" borderId="10" xfId="3" applyFont="1" applyFill="1" applyBorder="1" applyAlignment="1" applyProtection="1">
      <alignment horizontal="center" vertical="center" wrapText="1"/>
    </xf>
    <xf numFmtId="9" fontId="1" fillId="19" borderId="1" xfId="3"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8" xfId="0" applyFont="1" applyBorder="1" applyAlignment="1">
      <alignment horizontal="center" vertical="center" wrapText="1"/>
    </xf>
    <xf numFmtId="9" fontId="2" fillId="0" borderId="10"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49" fontId="1" fillId="0" borderId="29" xfId="0" applyNumberFormat="1" applyFont="1" applyBorder="1" applyAlignment="1" applyProtection="1">
      <alignment vertical="center" wrapText="1"/>
      <protection locked="0"/>
    </xf>
    <xf numFmtId="0" fontId="1" fillId="8" borderId="8" xfId="0"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6" fillId="8" borderId="8" xfId="0" applyFont="1" applyFill="1" applyBorder="1" applyAlignment="1" applyProtection="1">
      <alignment vertical="center" wrapText="1"/>
      <protection locked="0"/>
    </xf>
    <xf numFmtId="0" fontId="6" fillId="8" borderId="8" xfId="0" applyFont="1" applyFill="1" applyBorder="1" applyAlignment="1" applyProtection="1">
      <alignment horizontal="center" vertical="center" wrapText="1"/>
      <protection locked="0"/>
    </xf>
    <xf numFmtId="0" fontId="1" fillId="2" borderId="29" xfId="0" applyFont="1" applyFill="1" applyBorder="1" applyAlignment="1">
      <alignment horizontal="center" vertical="center" wrapText="1"/>
    </xf>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49" fontId="0" fillId="2" borderId="1" xfId="0" applyNumberFormat="1" applyFill="1" applyBorder="1" applyAlignment="1" applyProtection="1">
      <alignment wrapText="1"/>
      <protection locked="0"/>
    </xf>
    <xf numFmtId="0" fontId="6"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16" borderId="1" xfId="0" applyNumberFormat="1" applyFont="1" applyFill="1" applyBorder="1" applyAlignment="1" applyProtection="1">
      <alignment horizontal="center" vertical="center" wrapText="1"/>
      <protection locked="0"/>
    </xf>
    <xf numFmtId="0" fontId="5" fillId="16" borderId="0" xfId="0" applyFont="1" applyFill="1" applyAlignment="1" applyProtection="1">
      <alignment wrapText="1"/>
      <protection locked="0"/>
    </xf>
    <xf numFmtId="1" fontId="5" fillId="21" borderId="1" xfId="0" applyNumberFormat="1" applyFont="1" applyFill="1" applyBorder="1" applyAlignment="1" applyProtection="1">
      <alignment horizontal="center" vertical="center" wrapText="1"/>
      <protection locked="0"/>
    </xf>
    <xf numFmtId="9" fontId="12" fillId="21" borderId="1" xfId="0" applyNumberFormat="1" applyFont="1" applyFill="1" applyBorder="1" applyAlignment="1">
      <alignment horizontal="center" vertical="center" wrapText="1"/>
    </xf>
    <xf numFmtId="0" fontId="5" fillId="21" borderId="1" xfId="0" applyFont="1" applyFill="1" applyBorder="1" applyAlignment="1" applyProtection="1">
      <alignment horizontal="center" vertical="center" wrapText="1"/>
      <protection locked="0"/>
    </xf>
    <xf numFmtId="9" fontId="2" fillId="21" borderId="10" xfId="3" applyFont="1" applyFill="1" applyBorder="1" applyAlignment="1" applyProtection="1">
      <alignment horizontal="center" vertical="center" wrapText="1"/>
    </xf>
    <xf numFmtId="1" fontId="1" fillId="21" borderId="1" xfId="0" applyNumberFormat="1" applyFont="1" applyFill="1" applyBorder="1" applyAlignment="1" applyProtection="1">
      <alignment horizontal="center" vertical="center" wrapText="1"/>
      <protection locked="0"/>
    </xf>
    <xf numFmtId="9" fontId="2" fillId="21" borderId="1" xfId="0" applyNumberFormat="1" applyFont="1" applyFill="1" applyBorder="1" applyAlignment="1">
      <alignment horizontal="center" vertical="center" wrapText="1"/>
    </xf>
    <xf numFmtId="0" fontId="1" fillId="21" borderId="1" xfId="0"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9" fontId="2" fillId="5" borderId="1" xfId="0" applyNumberFormat="1" applyFont="1" applyFill="1" applyBorder="1" applyAlignment="1">
      <alignment horizontal="center" vertical="center" wrapText="1"/>
    </xf>
    <xf numFmtId="0" fontId="1" fillId="5" borderId="1" xfId="0" applyFont="1" applyFill="1" applyBorder="1" applyAlignment="1" applyProtection="1">
      <alignment horizontal="center" vertical="center" wrapText="1"/>
      <protection locked="0"/>
    </xf>
    <xf numFmtId="9" fontId="2" fillId="5" borderId="10" xfId="3" applyFont="1" applyFill="1" applyBorder="1" applyAlignment="1" applyProtection="1">
      <alignment horizontal="center" vertical="center" wrapText="1"/>
    </xf>
    <xf numFmtId="1" fontId="1" fillId="17" borderId="1" xfId="0" applyNumberFormat="1" applyFont="1" applyFill="1" applyBorder="1" applyAlignment="1" applyProtection="1">
      <alignment horizontal="center" vertical="center" wrapText="1"/>
      <protection locked="0"/>
    </xf>
    <xf numFmtId="1" fontId="1" fillId="20" borderId="1" xfId="0" applyNumberFormat="1" applyFont="1" applyFill="1" applyBorder="1" applyAlignment="1" applyProtection="1">
      <alignment horizontal="center" vertical="center" wrapText="1"/>
      <protection locked="0"/>
    </xf>
    <xf numFmtId="9" fontId="2" fillId="20" borderId="1" xfId="0" applyNumberFormat="1" applyFont="1" applyFill="1" applyBorder="1" applyAlignment="1">
      <alignment horizontal="center" vertical="center" wrapText="1"/>
    </xf>
    <xf numFmtId="0" fontId="1" fillId="20" borderId="1" xfId="0" applyFont="1" applyFill="1" applyBorder="1" applyAlignment="1" applyProtection="1">
      <alignment horizontal="center" vertical="center" wrapText="1"/>
      <protection locked="0"/>
    </xf>
    <xf numFmtId="9" fontId="2" fillId="20" borderId="10" xfId="3" applyFont="1" applyFill="1" applyBorder="1" applyAlignment="1" applyProtection="1">
      <alignment horizontal="center" vertical="center" wrapText="1"/>
    </xf>
    <xf numFmtId="9" fontId="1" fillId="20"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9" fontId="1" fillId="14" borderId="1" xfId="3" applyFont="1" applyFill="1" applyBorder="1" applyAlignment="1">
      <alignment horizontal="center" vertical="center" wrapText="1"/>
    </xf>
    <xf numFmtId="0" fontId="1" fillId="14" borderId="1" xfId="0" applyFont="1" applyFill="1" applyBorder="1" applyAlignment="1">
      <alignment horizontal="center" vertical="top" wrapText="1"/>
    </xf>
    <xf numFmtId="9" fontId="2" fillId="14" borderId="10" xfId="3" applyFont="1" applyFill="1" applyBorder="1" applyAlignment="1" applyProtection="1">
      <alignment horizontal="center" vertical="center" wrapText="1"/>
    </xf>
    <xf numFmtId="9" fontId="1" fillId="2" borderId="1" xfId="3"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1" fontId="1" fillId="14" borderId="1" xfId="0" applyNumberFormat="1"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3" fillId="14" borderId="1" xfId="0" applyFont="1" applyFill="1" applyBorder="1" applyAlignment="1">
      <alignment horizontal="center" vertical="center" wrapText="1"/>
    </xf>
    <xf numFmtId="9" fontId="1" fillId="14" borderId="1" xfId="3"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51" fillId="2" borderId="1" xfId="0" applyFont="1" applyFill="1" applyBorder="1" applyAlignment="1" applyProtection="1">
      <alignment horizontal="center" vertical="center" wrapText="1"/>
      <protection locked="0"/>
    </xf>
    <xf numFmtId="49" fontId="51" fillId="2" borderId="1" xfId="0" applyNumberFormat="1" applyFont="1" applyFill="1" applyBorder="1" applyAlignment="1" applyProtection="1">
      <alignment horizontal="center" vertical="center" wrapText="1"/>
      <protection locked="0"/>
    </xf>
    <xf numFmtId="0" fontId="11" fillId="18" borderId="1" xfId="0" applyFont="1" applyFill="1" applyBorder="1" applyAlignment="1">
      <alignment horizontal="center" vertical="center" wrapText="1"/>
    </xf>
    <xf numFmtId="0" fontId="11" fillId="22" borderId="8" xfId="0" applyFont="1" applyFill="1" applyBorder="1" applyAlignment="1">
      <alignment horizontal="center" vertical="center" wrapText="1"/>
    </xf>
    <xf numFmtId="0" fontId="48" fillId="23" borderId="1" xfId="0" applyFont="1" applyFill="1" applyBorder="1" applyAlignment="1">
      <alignment horizontal="center" vertical="center" wrapText="1"/>
    </xf>
    <xf numFmtId="0" fontId="22" fillId="24" borderId="35" xfId="0" applyFont="1" applyFill="1" applyBorder="1" applyAlignment="1">
      <alignment horizontal="left" vertical="center" wrapText="1"/>
    </xf>
    <xf numFmtId="0" fontId="53" fillId="18" borderId="5" xfId="0" applyFont="1" applyFill="1" applyBorder="1" applyAlignment="1" applyProtection="1">
      <alignment horizontal="center" vertical="center" wrapText="1"/>
      <protection locked="0"/>
    </xf>
    <xf numFmtId="0" fontId="22" fillId="25" borderId="35" xfId="0" applyFont="1" applyFill="1" applyBorder="1" applyAlignment="1">
      <alignment horizontal="left" vertical="center" wrapText="1"/>
    </xf>
    <xf numFmtId="0" fontId="22" fillId="18" borderId="35" xfId="0" applyFont="1" applyFill="1" applyBorder="1" applyAlignment="1">
      <alignment horizontal="left" vertical="center" wrapText="1"/>
    </xf>
    <xf numFmtId="0" fontId="48" fillId="18" borderId="1" xfId="0" applyFont="1" applyFill="1" applyBorder="1" applyAlignment="1">
      <alignment horizontal="center" vertical="center" wrapText="1"/>
    </xf>
    <xf numFmtId="0" fontId="22" fillId="24" borderId="35" xfId="0" applyFont="1" applyFill="1" applyBorder="1" applyAlignment="1">
      <alignment horizontal="center" vertical="center" wrapText="1"/>
    </xf>
    <xf numFmtId="0" fontId="48" fillId="18" borderId="8" xfId="0" applyFont="1" applyFill="1" applyBorder="1" applyAlignment="1" applyProtection="1">
      <alignment horizontal="center" vertical="center" wrapText="1"/>
      <protection locked="0"/>
    </xf>
    <xf numFmtId="0" fontId="54" fillId="18" borderId="5" xfId="0" applyFont="1" applyFill="1" applyBorder="1" applyAlignment="1" applyProtection="1">
      <alignment vertical="center" wrapText="1"/>
      <protection locked="0"/>
    </xf>
    <xf numFmtId="0" fontId="11" fillId="18" borderId="1" xfId="0" applyFont="1" applyFill="1" applyBorder="1" applyAlignment="1">
      <alignment horizontal="center" wrapText="1"/>
    </xf>
    <xf numFmtId="0" fontId="11" fillId="8" borderId="9" xfId="0" applyFont="1" applyFill="1" applyBorder="1" applyAlignment="1">
      <alignment horizontal="center" vertical="center" wrapText="1"/>
    </xf>
    <xf numFmtId="0" fontId="22" fillId="26" borderId="8" xfId="0" applyFont="1" applyFill="1" applyBorder="1" applyAlignment="1">
      <alignment horizontal="left" vertical="center" wrapText="1"/>
    </xf>
    <xf numFmtId="0" fontId="23" fillId="18" borderId="1" xfId="0" applyFont="1" applyFill="1" applyBorder="1" applyAlignment="1">
      <alignment horizontal="center" vertical="center" wrapText="1"/>
    </xf>
    <xf numFmtId="0" fontId="48" fillId="26" borderId="44" xfId="0" applyFont="1" applyFill="1" applyBorder="1" applyAlignment="1">
      <alignment horizontal="left" vertical="center" wrapText="1"/>
    </xf>
    <xf numFmtId="0" fontId="22" fillId="26" borderId="45" xfId="0" applyFont="1" applyFill="1" applyBorder="1" applyAlignment="1">
      <alignment horizontal="left" vertical="center" wrapText="1"/>
    </xf>
    <xf numFmtId="0" fontId="22" fillId="26" borderId="35" xfId="0" applyFont="1" applyFill="1" applyBorder="1" applyAlignment="1">
      <alignment horizontal="left" vertical="center" wrapText="1"/>
    </xf>
    <xf numFmtId="0" fontId="48" fillId="24" borderId="35" xfId="0" applyFont="1" applyFill="1" applyBorder="1" applyAlignment="1">
      <alignment vertical="center" wrapText="1"/>
    </xf>
    <xf numFmtId="0" fontId="55" fillId="16" borderId="0" xfId="0" applyFont="1" applyFill="1" applyAlignment="1">
      <alignment horizontal="center" vertical="center" wrapText="1"/>
    </xf>
    <xf numFmtId="0" fontId="56" fillId="16" borderId="5" xfId="0" applyFont="1" applyFill="1" applyBorder="1" applyAlignment="1">
      <alignment horizontal="justify" vertical="center" wrapText="1"/>
    </xf>
    <xf numFmtId="0" fontId="56" fillId="16" borderId="5" xfId="0" applyFont="1" applyFill="1" applyBorder="1" applyAlignment="1">
      <alignment horizontal="center" vertical="center" wrapText="1"/>
    </xf>
    <xf numFmtId="0" fontId="16" fillId="16" borderId="1" xfId="0" applyFont="1" applyFill="1" applyBorder="1" applyAlignment="1" applyProtection="1">
      <alignment horizontal="center" vertical="center" wrapText="1"/>
      <protection locked="0"/>
    </xf>
    <xf numFmtId="1" fontId="16" fillId="16" borderId="1" xfId="0" applyNumberFormat="1" applyFont="1" applyFill="1" applyBorder="1" applyAlignment="1" applyProtection="1">
      <alignment horizontal="center" vertical="center" wrapText="1"/>
      <protection locked="0"/>
    </xf>
    <xf numFmtId="9" fontId="16" fillId="16" borderId="1" xfId="0" applyNumberFormat="1" applyFont="1" applyFill="1" applyBorder="1" applyAlignment="1">
      <alignment horizontal="center" vertical="center" wrapText="1"/>
    </xf>
    <xf numFmtId="0" fontId="55" fillId="16" borderId="1" xfId="0" applyFont="1" applyFill="1" applyBorder="1" applyAlignment="1" applyProtection="1">
      <alignment horizontal="justify" vertical="center" wrapText="1"/>
      <protection locked="0"/>
    </xf>
    <xf numFmtId="9" fontId="16" fillId="16" borderId="1" xfId="3" applyFont="1" applyFill="1" applyBorder="1" applyAlignment="1" applyProtection="1">
      <alignment horizontal="center" vertical="center" wrapText="1"/>
    </xf>
    <xf numFmtId="0" fontId="7" fillId="16" borderId="1" xfId="0" applyFont="1" applyFill="1" applyBorder="1" applyAlignment="1" applyProtection="1">
      <alignment horizontal="center" vertical="center" wrapText="1"/>
      <protection locked="0"/>
    </xf>
    <xf numFmtId="1" fontId="7" fillId="16" borderId="1" xfId="0" applyNumberFormat="1" applyFont="1" applyFill="1" applyBorder="1" applyAlignment="1" applyProtection="1">
      <alignment horizontal="center" vertical="center" wrapText="1"/>
      <protection locked="0"/>
    </xf>
    <xf numFmtId="9" fontId="7" fillId="16" borderId="1" xfId="0" applyNumberFormat="1" applyFont="1" applyFill="1" applyBorder="1" applyAlignment="1">
      <alignment horizontal="center" vertical="center" wrapText="1"/>
    </xf>
    <xf numFmtId="9" fontId="7" fillId="16" borderId="1" xfId="3" applyFont="1" applyFill="1" applyBorder="1" applyAlignment="1" applyProtection="1">
      <alignment horizontal="center" vertical="center" wrapText="1"/>
    </xf>
    <xf numFmtId="0" fontId="55" fillId="16" borderId="1" xfId="0" applyFont="1" applyFill="1" applyBorder="1" applyAlignment="1">
      <alignment horizontal="center" vertical="center" wrapText="1"/>
    </xf>
    <xf numFmtId="1" fontId="7" fillId="16" borderId="8" xfId="0" applyNumberFormat="1" applyFont="1" applyFill="1" applyBorder="1" applyAlignment="1" applyProtection="1">
      <alignment horizontal="center" vertical="center" wrapText="1"/>
      <protection locked="0"/>
    </xf>
    <xf numFmtId="0" fontId="56" fillId="16" borderId="1" xfId="0" applyFont="1" applyFill="1" applyBorder="1" applyAlignment="1" applyProtection="1">
      <alignment horizontal="center" vertical="center" wrapText="1"/>
      <protection locked="0"/>
    </xf>
    <xf numFmtId="0" fontId="56" fillId="16" borderId="1" xfId="0" applyFont="1" applyFill="1" applyBorder="1" applyAlignment="1">
      <alignment vertical="center" wrapText="1"/>
    </xf>
    <xf numFmtId="0" fontId="56" fillId="16" borderId="1" xfId="0" applyFont="1" applyFill="1" applyBorder="1" applyAlignment="1">
      <alignment horizontal="justify" vertical="center" wrapText="1"/>
    </xf>
    <xf numFmtId="0" fontId="56" fillId="16" borderId="1" xfId="0" applyFont="1" applyFill="1" applyBorder="1" applyAlignment="1">
      <alignment horizontal="center" vertical="center" wrapText="1"/>
    </xf>
    <xf numFmtId="0" fontId="56" fillId="16" borderId="1" xfId="0" applyFont="1" applyFill="1" applyBorder="1" applyAlignment="1" applyProtection="1">
      <alignment horizontal="justify" vertical="center" wrapText="1"/>
      <protection locked="0"/>
    </xf>
    <xf numFmtId="0" fontId="56" fillId="17" borderId="1" xfId="0" applyFont="1" applyFill="1" applyBorder="1" applyAlignment="1">
      <alignment horizontal="justify" vertical="center" wrapText="1"/>
    </xf>
    <xf numFmtId="0" fontId="56" fillId="17" borderId="1" xfId="0" applyFont="1" applyFill="1" applyBorder="1" applyAlignment="1">
      <alignment horizontal="left" vertical="center" wrapText="1"/>
    </xf>
    <xf numFmtId="0" fontId="56" fillId="17" borderId="1" xfId="0" applyFont="1" applyFill="1" applyBorder="1" applyAlignment="1">
      <alignment horizontal="center" vertical="center" wrapText="1"/>
    </xf>
    <xf numFmtId="0" fontId="7" fillId="17" borderId="1" xfId="0" applyFont="1" applyFill="1" applyBorder="1" applyAlignment="1" applyProtection="1">
      <alignment horizontal="center" vertical="center" wrapText="1"/>
      <protection locked="0"/>
    </xf>
    <xf numFmtId="1" fontId="7" fillId="17" borderId="1" xfId="0" applyNumberFormat="1" applyFont="1" applyFill="1" applyBorder="1" applyAlignment="1" applyProtection="1">
      <alignment horizontal="center" vertical="center" wrapText="1"/>
      <protection locked="0"/>
    </xf>
    <xf numFmtId="1" fontId="7" fillId="17" borderId="8" xfId="0" applyNumberFormat="1" applyFont="1" applyFill="1" applyBorder="1" applyAlignment="1" applyProtection="1">
      <alignment horizontal="center" vertical="center" wrapText="1"/>
      <protection locked="0"/>
    </xf>
    <xf numFmtId="9" fontId="7" fillId="17" borderId="1" xfId="0" applyNumberFormat="1" applyFont="1" applyFill="1" applyBorder="1" applyAlignment="1">
      <alignment horizontal="center" vertical="center" wrapText="1"/>
    </xf>
    <xf numFmtId="0" fontId="56" fillId="17" borderId="1" xfId="0" applyFont="1" applyFill="1" applyBorder="1" applyAlignment="1" applyProtection="1">
      <alignment horizontal="justify" vertical="center" wrapText="1"/>
      <protection locked="0"/>
    </xf>
    <xf numFmtId="9" fontId="7" fillId="17" borderId="1" xfId="3" applyFont="1" applyFill="1" applyBorder="1" applyAlignment="1" applyProtection="1">
      <alignment horizontal="center" vertical="center" wrapText="1"/>
    </xf>
    <xf numFmtId="0" fontId="55" fillId="17" borderId="1" xfId="0" applyFont="1" applyFill="1" applyBorder="1" applyAlignment="1">
      <alignment horizontal="center" vertical="center" wrapText="1"/>
    </xf>
    <xf numFmtId="0" fontId="56" fillId="19" borderId="1" xfId="0" applyFont="1" applyFill="1" applyBorder="1" applyAlignment="1">
      <alignment horizontal="center" vertical="center" wrapText="1"/>
    </xf>
    <xf numFmtId="0" fontId="55" fillId="19" borderId="1" xfId="0" applyFont="1" applyFill="1" applyBorder="1" applyAlignment="1">
      <alignment horizontal="justify" vertical="center" wrapText="1"/>
    </xf>
    <xf numFmtId="0" fontId="7" fillId="19" borderId="1" xfId="0" applyFont="1" applyFill="1" applyBorder="1" applyAlignment="1" applyProtection="1">
      <alignment horizontal="center" vertical="center" wrapText="1"/>
      <protection locked="0"/>
    </xf>
    <xf numFmtId="1" fontId="7" fillId="19" borderId="1" xfId="0" applyNumberFormat="1" applyFont="1" applyFill="1" applyBorder="1" applyAlignment="1" applyProtection="1">
      <alignment horizontal="center" vertical="center" wrapText="1"/>
      <protection locked="0"/>
    </xf>
    <xf numFmtId="9" fontId="7" fillId="19" borderId="1" xfId="0" applyNumberFormat="1" applyFont="1" applyFill="1" applyBorder="1" applyAlignment="1">
      <alignment horizontal="center" vertical="center" wrapText="1"/>
    </xf>
    <xf numFmtId="9" fontId="7" fillId="19" borderId="1" xfId="3" applyFont="1" applyFill="1" applyBorder="1" applyAlignment="1" applyProtection="1">
      <alignment horizontal="center" vertical="center" wrapText="1"/>
    </xf>
    <xf numFmtId="0" fontId="55" fillId="19" borderId="1" xfId="0" applyFont="1" applyFill="1" applyBorder="1" applyAlignment="1">
      <alignment horizontal="center" vertical="center" wrapText="1"/>
    </xf>
    <xf numFmtId="0" fontId="55" fillId="14" borderId="1" xfId="2" applyFont="1" applyFill="1" applyBorder="1" applyAlignment="1">
      <alignment horizontal="center" vertical="center" wrapText="1"/>
    </xf>
    <xf numFmtId="0" fontId="55" fillId="14" borderId="1" xfId="0" applyFont="1" applyFill="1" applyBorder="1" applyAlignment="1">
      <alignment horizontal="center" vertical="center" wrapText="1"/>
    </xf>
    <xf numFmtId="0" fontId="55" fillId="14" borderId="1" xfId="0" applyFont="1" applyFill="1" applyBorder="1" applyAlignment="1">
      <alignment horizontal="left" vertical="center" wrapText="1"/>
    </xf>
    <xf numFmtId="0" fontId="55" fillId="14" borderId="12" xfId="0" applyFont="1" applyFill="1" applyBorder="1" applyAlignment="1">
      <alignment horizontal="center" vertical="center" wrapText="1"/>
    </xf>
    <xf numFmtId="0" fontId="16" fillId="14" borderId="1" xfId="0" applyFont="1" applyFill="1" applyBorder="1" applyAlignment="1" applyProtection="1">
      <alignment horizontal="center" vertical="center" wrapText="1"/>
      <protection locked="0"/>
    </xf>
    <xf numFmtId="1" fontId="16" fillId="14" borderId="1" xfId="0" applyNumberFormat="1" applyFont="1" applyFill="1" applyBorder="1" applyAlignment="1" applyProtection="1">
      <alignment horizontal="center" vertical="center" wrapText="1"/>
      <protection locked="0"/>
    </xf>
    <xf numFmtId="9" fontId="16" fillId="14" borderId="1" xfId="0" applyNumberFormat="1" applyFont="1" applyFill="1" applyBorder="1" applyAlignment="1">
      <alignment horizontal="center" vertical="center" wrapText="1"/>
    </xf>
    <xf numFmtId="0" fontId="55" fillId="14" borderId="1" xfId="0" applyFont="1" applyFill="1" applyBorder="1" applyAlignment="1" applyProtection="1">
      <alignment horizontal="justify" vertical="center" wrapText="1"/>
      <protection locked="0"/>
    </xf>
    <xf numFmtId="9" fontId="7" fillId="14" borderId="1" xfId="3" applyFont="1" applyFill="1" applyBorder="1" applyAlignment="1" applyProtection="1">
      <alignment horizontal="center" vertical="center" wrapText="1"/>
    </xf>
    <xf numFmtId="1" fontId="2" fillId="14" borderId="1" xfId="0" applyNumberFormat="1" applyFont="1" applyFill="1" applyBorder="1" applyAlignment="1" applyProtection="1">
      <alignment horizontal="center" vertical="center" wrapText="1"/>
      <protection locked="0"/>
    </xf>
    <xf numFmtId="9" fontId="2" fillId="14" borderId="1" xfId="0" applyNumberFormat="1" applyFont="1" applyFill="1" applyBorder="1" applyAlignment="1">
      <alignment horizontal="center" vertical="center" wrapText="1"/>
    </xf>
    <xf numFmtId="1" fontId="1" fillId="14" borderId="1" xfId="0" applyNumberFormat="1" applyFont="1" applyFill="1" applyBorder="1" applyAlignment="1" applyProtection="1">
      <alignment horizontal="center" vertical="center" wrapText="1"/>
      <protection locked="0"/>
    </xf>
    <xf numFmtId="0" fontId="55" fillId="14" borderId="1" xfId="0" applyFont="1" applyFill="1" applyBorder="1" applyAlignment="1" applyProtection="1">
      <alignment horizontal="center" vertical="center" wrapText="1"/>
      <protection locked="0"/>
    </xf>
    <xf numFmtId="0" fontId="11" fillId="18" borderId="8" xfId="0" applyFont="1" applyFill="1" applyBorder="1" applyAlignment="1">
      <alignment horizontal="center" vertical="center" wrapText="1"/>
    </xf>
    <xf numFmtId="0" fontId="55" fillId="18" borderId="1" xfId="0" applyFont="1" applyFill="1" applyBorder="1" applyAlignment="1">
      <alignment horizontal="center" wrapText="1"/>
    </xf>
    <xf numFmtId="0" fontId="55" fillId="18" borderId="1" xfId="0" applyFont="1" applyFill="1" applyBorder="1" applyAlignment="1">
      <alignment horizontal="center" vertical="center" wrapText="1"/>
    </xf>
    <xf numFmtId="0" fontId="56" fillId="18" borderId="1" xfId="0" applyFont="1" applyFill="1" applyBorder="1" applyAlignment="1">
      <alignment horizontal="justify" vertical="center" wrapText="1"/>
    </xf>
    <xf numFmtId="0" fontId="56"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1" fontId="7" fillId="18" borderId="1" xfId="0" applyNumberFormat="1" applyFont="1" applyFill="1" applyBorder="1" applyAlignment="1" applyProtection="1">
      <alignment horizontal="center" vertical="center" wrapText="1"/>
      <protection locked="0"/>
    </xf>
    <xf numFmtId="9" fontId="7" fillId="18" borderId="1" xfId="0" applyNumberFormat="1" applyFont="1" applyFill="1" applyBorder="1" applyAlignment="1">
      <alignment horizontal="center" vertical="center" wrapText="1"/>
    </xf>
    <xf numFmtId="9" fontId="7" fillId="18" borderId="1" xfId="3" applyFont="1" applyFill="1" applyBorder="1" applyAlignment="1" applyProtection="1">
      <alignment horizontal="center" vertical="center" wrapText="1"/>
    </xf>
    <xf numFmtId="1" fontId="2" fillId="18" borderId="1" xfId="0" applyNumberFormat="1"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wrapText="1"/>
      <protection locked="0"/>
    </xf>
    <xf numFmtId="9" fontId="2" fillId="18" borderId="10" xfId="3" applyFont="1" applyFill="1" applyBorder="1" applyAlignment="1" applyProtection="1">
      <alignment horizontal="center" vertical="center" wrapText="1"/>
    </xf>
    <xf numFmtId="1" fontId="1" fillId="18" borderId="1" xfId="0" applyNumberFormat="1" applyFont="1" applyFill="1" applyBorder="1" applyAlignment="1" applyProtection="1">
      <alignment horizontal="center" vertical="center" wrapText="1"/>
      <protection locked="0"/>
    </xf>
    <xf numFmtId="0" fontId="55" fillId="19" borderId="1" xfId="0" applyFont="1" applyFill="1" applyBorder="1" applyAlignment="1" applyProtection="1">
      <alignment vertical="center" wrapText="1"/>
      <protection locked="0"/>
    </xf>
    <xf numFmtId="0" fontId="56" fillId="19" borderId="1" xfId="0" applyFont="1" applyFill="1" applyBorder="1" applyAlignment="1" applyProtection="1">
      <alignment horizontal="left" vertical="center" wrapText="1"/>
      <protection locked="0"/>
    </xf>
    <xf numFmtId="0" fontId="2" fillId="13" borderId="2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23" xfId="0" applyFont="1" applyFill="1" applyBorder="1" applyAlignment="1">
      <alignment horizontal="center" vertical="center" wrapText="1"/>
    </xf>
    <xf numFmtId="49" fontId="2" fillId="13" borderId="24" xfId="0" applyNumberFormat="1" applyFont="1" applyFill="1" applyBorder="1" applyAlignment="1">
      <alignment horizontal="center" vertical="center" wrapText="1"/>
    </xf>
    <xf numFmtId="0" fontId="2" fillId="13" borderId="5" xfId="0" applyFont="1" applyFill="1" applyBorder="1" applyAlignment="1">
      <alignment vertical="center" wrapText="1"/>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1" fillId="2"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 fillId="2" borderId="1" xfId="0" applyFont="1" applyFill="1" applyBorder="1" applyAlignment="1">
      <alignment horizontal="justify" vertical="center" wrapText="1"/>
    </xf>
    <xf numFmtId="0" fontId="13" fillId="2" borderId="1" xfId="0" applyFont="1" applyFill="1" applyBorder="1" applyAlignment="1" applyProtection="1">
      <alignment horizontal="center" vertical="center" wrapText="1"/>
      <protection locked="0"/>
    </xf>
    <xf numFmtId="0" fontId="39" fillId="0" borderId="1" xfId="0" applyFont="1" applyBorder="1" applyAlignment="1">
      <alignment horizontal="center" vertical="center" wrapText="1"/>
    </xf>
    <xf numFmtId="0" fontId="5" fillId="0" borderId="31" xfId="0" applyFont="1" applyBorder="1" applyAlignment="1" applyProtection="1">
      <alignment horizontal="center" vertical="center" wrapText="1"/>
      <protection locked="0"/>
    </xf>
    <xf numFmtId="1" fontId="1" fillId="19" borderId="32" xfId="0" applyNumberFormat="1" applyFont="1" applyFill="1" applyBorder="1" applyAlignment="1">
      <alignment horizontal="center" vertical="center" wrapText="1"/>
    </xf>
    <xf numFmtId="1" fontId="5" fillId="19" borderId="29" xfId="0" applyNumberFormat="1" applyFont="1" applyFill="1" applyBorder="1" applyAlignment="1" applyProtection="1">
      <alignment horizontal="center" vertical="center" wrapText="1"/>
      <protection locked="0"/>
    </xf>
    <xf numFmtId="9" fontId="1" fillId="19" borderId="1" xfId="0" applyNumberFormat="1" applyFont="1" applyFill="1" applyBorder="1" applyAlignment="1">
      <alignment horizontal="center" vertical="center" wrapText="1"/>
    </xf>
    <xf numFmtId="0" fontId="1" fillId="19" borderId="29" xfId="0" applyFont="1" applyFill="1" applyBorder="1" applyAlignment="1">
      <alignment horizontal="center" vertical="center" wrapText="1"/>
    </xf>
    <xf numFmtId="9" fontId="1" fillId="19" borderId="10" xfId="3"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1" fontId="1" fillId="19" borderId="13" xfId="0" applyNumberFormat="1" applyFont="1" applyFill="1" applyBorder="1" applyAlignment="1">
      <alignment horizontal="center" vertical="center" wrapText="1"/>
    </xf>
    <xf numFmtId="1" fontId="5" fillId="19" borderId="1" xfId="0"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xf>
    <xf numFmtId="1" fontId="1" fillId="19" borderId="1" xfId="0" applyNumberFormat="1" applyFont="1" applyFill="1" applyBorder="1" applyAlignment="1">
      <alignment horizontal="center" vertical="center" wrapText="1"/>
    </xf>
    <xf numFmtId="0" fontId="1" fillId="0" borderId="29" xfId="0" applyFont="1" applyBorder="1" applyAlignment="1">
      <alignment horizontal="center" vertical="center"/>
    </xf>
    <xf numFmtId="0" fontId="5" fillId="19" borderId="13"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19" borderId="13"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5" fillId="0" borderId="8" xfId="0" applyNumberFormat="1" applyFont="1" applyBorder="1" applyAlignment="1" applyProtection="1">
      <alignment horizontal="center" vertical="center" wrapText="1"/>
      <protection locked="0"/>
    </xf>
    <xf numFmtId="1" fontId="5" fillId="0" borderId="1" xfId="0" applyNumberFormat="1" applyFont="1" applyBorder="1" applyAlignment="1" applyProtection="1">
      <alignment horizontal="center" vertical="center" wrapText="1"/>
      <protection locked="0"/>
    </xf>
    <xf numFmtId="9" fontId="1"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1" fontId="5" fillId="0" borderId="27" xfId="0" applyNumberFormat="1" applyFont="1" applyBorder="1" applyAlignment="1" applyProtection="1">
      <alignment horizontal="center" vertical="center" wrapText="1"/>
      <protection locked="0"/>
    </xf>
    <xf numFmtId="1" fontId="5" fillId="0" borderId="28" xfId="0" applyNumberFormat="1" applyFont="1" applyBorder="1" applyAlignment="1" applyProtection="1">
      <alignment horizontal="center" vertical="center" wrapText="1"/>
      <protection locked="0"/>
    </xf>
    <xf numFmtId="165" fontId="1" fillId="2" borderId="1" xfId="0" applyNumberFormat="1" applyFont="1" applyFill="1" applyBorder="1" applyAlignment="1" applyProtection="1">
      <alignment horizontal="center" vertical="center" wrapText="1"/>
      <protection locked="0"/>
    </xf>
    <xf numFmtId="9" fontId="1"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0" fontId="5" fillId="0" borderId="1" xfId="0" applyFont="1" applyBorder="1" applyAlignment="1">
      <alignment horizontal="center" vertical="center" wrapText="1"/>
    </xf>
    <xf numFmtId="9" fontId="1" fillId="0" borderId="10" xfId="3" applyFont="1" applyFill="1" applyBorder="1" applyAlignment="1" applyProtection="1">
      <alignment horizontal="center" vertical="center"/>
    </xf>
    <xf numFmtId="9" fontId="1" fillId="0" borderId="31" xfId="3" applyFont="1" applyFill="1" applyBorder="1" applyAlignment="1" applyProtection="1">
      <alignment horizontal="center" vertical="center"/>
    </xf>
    <xf numFmtId="9" fontId="1" fillId="0" borderId="28"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top"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2" fillId="2" borderId="1" xfId="0" applyNumberFormat="1" applyFont="1" applyFill="1" applyBorder="1" applyAlignment="1">
      <alignment vertical="center" wrapText="1"/>
    </xf>
    <xf numFmtId="1" fontId="1" fillId="0" borderId="1" xfId="0" applyNumberFormat="1" applyFont="1" applyBorder="1" applyAlignment="1">
      <alignment vertical="center" wrapText="1"/>
    </xf>
    <xf numFmtId="1" fontId="5" fillId="0" borderId="1" xfId="0" applyNumberFormat="1" applyFont="1" applyBorder="1" applyAlignment="1" applyProtection="1">
      <alignment vertical="center" wrapText="1"/>
      <protection locked="0"/>
    </xf>
    <xf numFmtId="0" fontId="5" fillId="2" borderId="1" xfId="0" applyFont="1" applyFill="1" applyBorder="1" applyAlignment="1">
      <alignment vertical="center" wrapText="1"/>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9" fontId="2"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10"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9" fontId="1" fillId="0" borderId="39" xfId="3" applyFont="1" applyFill="1" applyBorder="1" applyAlignment="1" applyProtection="1">
      <alignment horizontal="center" vertical="center"/>
    </xf>
    <xf numFmtId="9" fontId="2" fillId="0" borderId="10"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8" borderId="1" xfId="0" applyFill="1" applyBorder="1" applyAlignment="1" applyProtection="1">
      <alignment vertical="center" wrapText="1"/>
      <protection locked="0"/>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 fillId="8" borderId="1" xfId="0"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1" fontId="5" fillId="0" borderId="5" xfId="0" applyNumberFormat="1" applyFont="1" applyBorder="1" applyAlignment="1" applyProtection="1">
      <alignment vertical="center" wrapText="1"/>
      <protection locked="0"/>
    </xf>
    <xf numFmtId="9" fontId="2" fillId="0" borderId="1" xfId="0" applyNumberFormat="1" applyFont="1" applyBorder="1" applyAlignment="1">
      <alignment vertical="center" wrapText="1"/>
    </xf>
    <xf numFmtId="0" fontId="1" fillId="2" borderId="5" xfId="0" applyFont="1" applyFill="1" applyBorder="1" applyAlignment="1">
      <alignment vertical="center" wrapText="1"/>
    </xf>
    <xf numFmtId="9" fontId="2" fillId="0" borderId="1" xfId="3" applyFont="1" applyFill="1" applyBorder="1" applyAlignment="1" applyProtection="1">
      <alignment vertical="center" wrapText="1"/>
    </xf>
    <xf numFmtId="1" fontId="1" fillId="0" borderId="5" xfId="0" applyNumberFormat="1" applyFont="1" applyBorder="1" applyAlignment="1">
      <alignment vertical="center" wrapText="1"/>
    </xf>
    <xf numFmtId="1"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vertical="center" wrapText="1"/>
    </xf>
    <xf numFmtId="1" fontId="0" fillId="0" borderId="1" xfId="0" applyNumberFormat="1" applyBorder="1" applyAlignment="1" applyProtection="1">
      <alignment vertical="center" wrapText="1"/>
      <protection locked="0"/>
    </xf>
    <xf numFmtId="1" fontId="0" fillId="0" borderId="1" xfId="0" applyNumberFormat="1" applyBorder="1" applyAlignment="1">
      <alignment horizontal="center" vertical="center" wrapText="1"/>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9" fontId="2" fillId="2" borderId="1" xfId="0" applyNumberFormat="1" applyFont="1" applyFill="1" applyBorder="1" applyAlignment="1">
      <alignment horizontal="center" vertical="center" wrapText="1"/>
    </xf>
    <xf numFmtId="166" fontId="0" fillId="0" borderId="1" xfId="0" applyNumberForma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lignment vertical="top" wrapText="1"/>
    </xf>
    <xf numFmtId="169" fontId="4" fillId="0" borderId="1" xfId="13"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9" fontId="1" fillId="0" borderId="31" xfId="3" applyFont="1" applyFill="1" applyBorder="1" applyAlignment="1" applyProtection="1">
      <alignment horizontal="center" vertical="center" wrapText="1"/>
    </xf>
    <xf numFmtId="0" fontId="1" fillId="0" borderId="1" xfId="0" applyFont="1" applyBorder="1" applyAlignment="1">
      <alignment horizontal="justify" vertical="center" wrapText="1"/>
    </xf>
    <xf numFmtId="49" fontId="0" fillId="0" borderId="1" xfId="0" applyNumberFormat="1" applyBorder="1" applyAlignment="1" applyProtection="1">
      <alignment horizontal="center" vertical="center" wrapText="1"/>
      <protection locked="0"/>
    </xf>
    <xf numFmtId="0" fontId="13" fillId="8" borderId="5" xfId="0" applyFont="1" applyFill="1" applyBorder="1" applyAlignment="1" applyProtection="1">
      <alignment vertical="center" wrapText="1"/>
      <protection locked="0"/>
    </xf>
    <xf numFmtId="0" fontId="0" fillId="8" borderId="5" xfId="0" applyFill="1" applyBorder="1" applyAlignment="1" applyProtection="1">
      <alignment wrapText="1"/>
      <protection locked="0"/>
    </xf>
    <xf numFmtId="0" fontId="0" fillId="8" borderId="28" xfId="0" applyFill="1" applyBorder="1" applyAlignment="1" applyProtection="1">
      <alignment wrapText="1"/>
      <protection locked="0"/>
    </xf>
    <xf numFmtId="0" fontId="5" fillId="0" borderId="1" xfId="0" applyFont="1" applyBorder="1" applyAlignment="1" applyProtection="1">
      <alignment horizontal="left" vertical="top" wrapText="1"/>
      <protection locked="0"/>
    </xf>
    <xf numFmtId="169" fontId="4" fillId="0" borderId="1" xfId="13" applyFont="1" applyBorder="1" applyAlignment="1" applyProtection="1">
      <alignment horizontal="center" vertical="center" wrapText="1"/>
      <protection locked="0"/>
    </xf>
    <xf numFmtId="169" fontId="4" fillId="0" borderId="1" xfId="13"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1" fillId="0" borderId="1" xfId="0" applyFont="1" applyBorder="1" applyAlignment="1">
      <alignment vertical="center" wrapText="1"/>
    </xf>
    <xf numFmtId="0" fontId="1" fillId="0" borderId="1" xfId="2" applyFont="1" applyBorder="1" applyAlignment="1">
      <alignment horizontal="center" vertical="center" wrapText="1"/>
    </xf>
    <xf numFmtId="0" fontId="41"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13" fillId="0" borderId="28" xfId="0" applyFont="1" applyBorder="1" applyAlignment="1" applyProtection="1">
      <alignment wrapText="1"/>
      <protection locked="0"/>
    </xf>
    <xf numFmtId="0" fontId="1" fillId="2" borderId="1" xfId="2" applyFont="1" applyFill="1" applyBorder="1" applyAlignment="1">
      <alignment horizontal="center" vertical="center" wrapText="1"/>
    </xf>
    <xf numFmtId="0" fontId="40" fillId="2" borderId="5"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left" vertical="center" wrapText="1"/>
      <protection locked="0"/>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2" fillId="0" borderId="1" xfId="0" applyFont="1" applyBorder="1" applyAlignment="1">
      <alignment vertical="top" wrapText="1"/>
    </xf>
    <xf numFmtId="0" fontId="11" fillId="0" borderId="1" xfId="0" applyFont="1" applyBorder="1" applyAlignment="1">
      <alignment vertical="top" wrapText="1"/>
    </xf>
    <xf numFmtId="0" fontId="1" fillId="0" borderId="1" xfId="0" applyFont="1" applyBorder="1" applyAlignment="1">
      <alignment vertical="top" wrapText="1"/>
    </xf>
    <xf numFmtId="0" fontId="22" fillId="2" borderId="1" xfId="1" applyFont="1" applyFill="1" applyBorder="1" applyAlignment="1">
      <alignment horizontal="center" vertical="center" wrapText="1"/>
    </xf>
    <xf numFmtId="0" fontId="14" fillId="0" borderId="1" xfId="0" applyFont="1" applyBorder="1" applyAlignment="1">
      <alignmen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0" fontId="1" fillId="0" borderId="1" xfId="0" applyFont="1" applyBorder="1" applyAlignment="1">
      <alignment horizontal="center" vertical="top"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3"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35" fillId="3" borderId="40" xfId="0" applyFont="1" applyFill="1" applyBorder="1" applyAlignment="1">
      <alignment horizontal="center" vertical="center" wrapText="1"/>
    </xf>
    <xf numFmtId="0" fontId="13" fillId="3" borderId="1" xfId="0" applyFont="1" applyFill="1" applyBorder="1" applyAlignment="1">
      <alignment horizontal="center" vertical="center"/>
    </xf>
    <xf numFmtId="0" fontId="0" fillId="3" borderId="1" xfId="0" applyFill="1" applyBorder="1" applyAlignment="1">
      <alignment wrapText="1"/>
    </xf>
    <xf numFmtId="0" fontId="1" fillId="2" borderId="6" xfId="0" applyFont="1" applyFill="1" applyBorder="1" applyAlignment="1">
      <alignment horizontal="center" vertical="center" wrapText="1"/>
    </xf>
    <xf numFmtId="0" fontId="5" fillId="0" borderId="29" xfId="0" applyFont="1" applyBorder="1" applyAlignment="1">
      <alignment vertical="center" wrapText="1"/>
    </xf>
    <xf numFmtId="0" fontId="58" fillId="0" borderId="1" xfId="0" applyFont="1" applyBorder="1" applyAlignment="1">
      <alignment horizontal="left" vertical="center" wrapText="1"/>
    </xf>
    <xf numFmtId="0" fontId="58" fillId="0" borderId="1" xfId="0" applyFont="1" applyBorder="1" applyAlignment="1">
      <alignment vertical="top" wrapText="1"/>
    </xf>
    <xf numFmtId="9" fontId="12"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1" fontId="13" fillId="0" borderId="13" xfId="0" applyNumberFormat="1" applyFont="1" applyBorder="1" applyAlignment="1" applyProtection="1">
      <alignment horizontal="center" vertical="center" wrapText="1"/>
      <protection locked="0"/>
    </xf>
    <xf numFmtId="1" fontId="13" fillId="0" borderId="1" xfId="0" applyNumberFormat="1" applyFont="1" applyBorder="1" applyAlignment="1" applyProtection="1">
      <alignment horizontal="center" vertical="center" wrapText="1"/>
      <protection locked="0"/>
    </xf>
    <xf numFmtId="0" fontId="60" fillId="0" borderId="1" xfId="0" applyFont="1" applyBorder="1" applyAlignment="1">
      <alignment vertical="top" wrapText="1"/>
    </xf>
    <xf numFmtId="0" fontId="61" fillId="0" borderId="1" xfId="0" applyFont="1" applyBorder="1" applyAlignment="1">
      <alignment vertical="top" wrapText="1"/>
    </xf>
    <xf numFmtId="0" fontId="13" fillId="0" borderId="1" xfId="0" applyFont="1" applyBorder="1" applyAlignment="1">
      <alignment vertical="top" wrapText="1"/>
    </xf>
    <xf numFmtId="0" fontId="41" fillId="2" borderId="1" xfId="0" applyFont="1" applyFill="1" applyBorder="1" applyAlignment="1">
      <alignment horizontal="center" vertical="center" wrapText="1"/>
    </xf>
    <xf numFmtId="0" fontId="0" fillId="2" borderId="28" xfId="0" applyFill="1" applyBorder="1" applyAlignment="1" applyProtection="1">
      <alignment wrapText="1"/>
      <protection locked="0"/>
    </xf>
    <xf numFmtId="0" fontId="5" fillId="8" borderId="1" xfId="0" applyFont="1" applyFill="1" applyBorder="1" applyAlignment="1">
      <alignment vertical="center" wrapText="1"/>
    </xf>
    <xf numFmtId="1" fontId="1" fillId="0" borderId="29" xfId="0" applyNumberFormat="1" applyFont="1" applyBorder="1" applyAlignment="1">
      <alignment vertical="center" wrapText="1"/>
    </xf>
    <xf numFmtId="1" fontId="5" fillId="0" borderId="29" xfId="0" applyNumberFormat="1" applyFont="1" applyBorder="1" applyAlignment="1" applyProtection="1">
      <alignment vertical="center" wrapText="1"/>
      <protection locked="0"/>
    </xf>
    <xf numFmtId="0" fontId="1" fillId="8" borderId="46" xfId="0" applyFont="1" applyFill="1" applyBorder="1" applyAlignment="1">
      <alignment horizontal="center" vertical="center" wrapText="1"/>
    </xf>
    <xf numFmtId="0" fontId="1" fillId="8" borderId="46"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3" fillId="2" borderId="1" xfId="0" applyFont="1" applyFill="1" applyBorder="1" applyAlignment="1">
      <alignment horizontal="justify" vertical="center" wrapText="1"/>
    </xf>
    <xf numFmtId="0" fontId="50" fillId="3" borderId="1" xfId="1" applyFont="1" applyFill="1" applyBorder="1" applyAlignment="1">
      <alignment horizontal="center" vertical="center" wrapText="1"/>
    </xf>
    <xf numFmtId="1" fontId="2" fillId="3" borderId="12" xfId="3" applyNumberFormat="1" applyFont="1" applyFill="1" applyBorder="1" applyAlignment="1" applyProtection="1">
      <alignment horizontal="center" vertical="center" wrapText="1"/>
    </xf>
    <xf numFmtId="9" fontId="2" fillId="3" borderId="12" xfId="3" applyFont="1" applyFill="1" applyBorder="1" applyAlignment="1" applyProtection="1">
      <alignment horizontal="center" vertical="center" wrapText="1"/>
    </xf>
    <xf numFmtId="1" fontId="0" fillId="3" borderId="1" xfId="0" applyNumberFormat="1" applyFill="1" applyBorder="1" applyAlignment="1">
      <alignment horizontal="center" vertical="center" wrapText="1"/>
    </xf>
    <xf numFmtId="0" fontId="1" fillId="27" borderId="8" xfId="0" applyFont="1" applyFill="1" applyBorder="1" applyAlignment="1">
      <alignment horizontal="center" vertical="center" wrapText="1"/>
    </xf>
    <xf numFmtId="0" fontId="50" fillId="8" borderId="1" xfId="1" applyFont="1" applyFill="1" applyBorder="1" applyAlignment="1">
      <alignment horizontal="center" vertical="center" wrapText="1"/>
    </xf>
    <xf numFmtId="0" fontId="6" fillId="8" borderId="29" xfId="1" applyFont="1" applyFill="1" applyBorder="1" applyAlignment="1">
      <alignment horizontal="center" vertical="center" wrapText="1"/>
    </xf>
    <xf numFmtId="0" fontId="50" fillId="3" borderId="1" xfId="4" applyFont="1" applyFill="1" applyBorder="1" applyAlignment="1">
      <alignment horizontal="center" vertical="center" wrapText="1"/>
    </xf>
    <xf numFmtId="0" fontId="5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9" fontId="1" fillId="3" borderId="1" xfId="3" applyFont="1" applyFill="1" applyBorder="1" applyAlignment="1">
      <alignment horizontal="center" vertical="center" wrapText="1"/>
    </xf>
    <xf numFmtId="0" fontId="1" fillId="27" borderId="1" xfId="0" applyFont="1" applyFill="1" applyBorder="1" applyAlignment="1">
      <alignment horizontal="center" vertical="center" wrapText="1"/>
    </xf>
    <xf numFmtId="0" fontId="50" fillId="27" borderId="1" xfId="1" applyFont="1" applyFill="1" applyBorder="1" applyAlignment="1">
      <alignment horizontal="center" vertical="center" wrapText="1"/>
    </xf>
    <xf numFmtId="9" fontId="2" fillId="27" borderId="1" xfId="0" applyNumberFormat="1" applyFont="1" applyFill="1" applyBorder="1" applyAlignment="1">
      <alignment horizontal="center" vertical="center" wrapText="1"/>
    </xf>
    <xf numFmtId="0" fontId="1" fillId="27" borderId="1" xfId="0" applyFont="1" applyFill="1" applyBorder="1" applyAlignment="1">
      <alignment vertical="center" wrapText="1"/>
    </xf>
    <xf numFmtId="9" fontId="2" fillId="27" borderId="10" xfId="3" applyFont="1" applyFill="1" applyBorder="1" applyAlignment="1" applyProtection="1">
      <alignment horizontal="center" vertical="center" wrapText="1"/>
    </xf>
    <xf numFmtId="0" fontId="5" fillId="27" borderId="1" xfId="0" applyFont="1" applyFill="1" applyBorder="1" applyAlignment="1" applyProtection="1">
      <alignment horizontal="center" vertical="center" wrapText="1"/>
      <protection locked="0"/>
    </xf>
    <xf numFmtId="0" fontId="1" fillId="27" borderId="1" xfId="0" applyFont="1" applyFill="1" applyBorder="1" applyAlignment="1" applyProtection="1">
      <alignment horizontal="center" vertical="center" wrapText="1"/>
      <protection locked="0"/>
    </xf>
    <xf numFmtId="0" fontId="3" fillId="27" borderId="1" xfId="0" applyFont="1" applyFill="1" applyBorder="1" applyAlignment="1">
      <alignment horizontal="center" vertical="center" wrapText="1"/>
    </xf>
    <xf numFmtId="0" fontId="6" fillId="8" borderId="1" xfId="1" applyFont="1" applyFill="1" applyBorder="1" applyAlignment="1">
      <alignment horizontal="center" vertical="center" wrapText="1"/>
    </xf>
    <xf numFmtId="0" fontId="2" fillId="3" borderId="1" xfId="0" applyFont="1" applyFill="1" applyBorder="1" applyAlignment="1">
      <alignment horizontal="left" vertical="center" wrapText="1"/>
    </xf>
    <xf numFmtId="0" fontId="5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5" fillId="27"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vertical="center" wrapText="1"/>
    </xf>
    <xf numFmtId="0" fontId="39" fillId="0" borderId="1" xfId="250" applyFont="1" applyBorder="1" applyAlignment="1">
      <alignment horizontal="left" wrapText="1"/>
    </xf>
    <xf numFmtId="0" fontId="39" fillId="0" borderId="1" xfId="250" applyFont="1" applyBorder="1" applyAlignment="1">
      <alignment horizontal="left" vertical="center" wrapText="1"/>
    </xf>
    <xf numFmtId="0" fontId="39" fillId="0" borderId="36" xfId="250" applyFont="1" applyBorder="1" applyAlignment="1">
      <alignment vertical="center" wrapText="1"/>
    </xf>
    <xf numFmtId="0" fontId="39" fillId="0" borderId="36" xfId="250" applyFont="1" applyBorder="1" applyAlignment="1">
      <alignment wrapText="1"/>
    </xf>
    <xf numFmtId="0" fontId="0" fillId="0" borderId="1" xfId="0" applyBorder="1"/>
    <xf numFmtId="0" fontId="0" fillId="8" borderId="49"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1" fontId="1" fillId="2" borderId="5"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9" fontId="2" fillId="0" borderId="5" xfId="3" applyFont="1" applyFill="1" applyBorder="1" applyAlignment="1" applyProtection="1">
      <alignment horizontal="center" vertical="center" wrapText="1"/>
    </xf>
    <xf numFmtId="9" fontId="2" fillId="0" borderId="29" xfId="3" applyFont="1" applyFill="1" applyBorder="1" applyAlignment="1" applyProtection="1">
      <alignment horizontal="center" vertical="center" wrapText="1"/>
    </xf>
    <xf numFmtId="1" fontId="0" fillId="0" borderId="5"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1" fontId="1" fillId="2" borderId="1" xfId="0" applyNumberFormat="1" applyFont="1" applyFill="1" applyBorder="1" applyAlignment="1">
      <alignment horizontal="center" vertical="center" wrapText="1"/>
    </xf>
    <xf numFmtId="1" fontId="5" fillId="2" borderId="1" xfId="0" applyNumberFormat="1"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1" fontId="5" fillId="2" borderId="5" xfId="0" applyNumberFormat="1" applyFont="1" applyFill="1" applyBorder="1" applyAlignment="1" applyProtection="1">
      <alignment horizontal="center" vertical="center" wrapText="1"/>
      <protection locked="0"/>
    </xf>
    <xf numFmtId="1" fontId="5" fillId="2" borderId="29" xfId="0" applyNumberFormat="1" applyFont="1" applyFill="1" applyBorder="1" applyAlignment="1" applyProtection="1">
      <alignment horizontal="center" vertical="center" wrapText="1"/>
      <protection locked="0"/>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29"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8" borderId="1"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29" xfId="0" applyFont="1" applyFill="1" applyBorder="1" applyAlignment="1">
      <alignment vertical="center" wrapText="1"/>
    </xf>
    <xf numFmtId="1" fontId="1" fillId="2" borderId="6"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wrapText="1"/>
      <protection locked="0"/>
    </xf>
    <xf numFmtId="9" fontId="2" fillId="2"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9" fontId="2" fillId="0" borderId="6" xfId="3"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1" fontId="5" fillId="0" borderId="5" xfId="0" applyNumberFormat="1" applyFont="1" applyBorder="1" applyAlignment="1" applyProtection="1">
      <alignment horizontal="center" vertical="center" wrapText="1"/>
      <protection locked="0"/>
    </xf>
    <xf numFmtId="1" fontId="5" fillId="0" borderId="6" xfId="0" applyNumberFormat="1" applyFont="1" applyBorder="1" applyAlignment="1" applyProtection="1">
      <alignment horizontal="center" vertical="center" wrapText="1"/>
      <protection locked="0"/>
    </xf>
    <xf numFmtId="1" fontId="5" fillId="0" borderId="29" xfId="0" applyNumberFormat="1"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29" xfId="0" applyFont="1" applyFill="1" applyBorder="1" applyAlignment="1">
      <alignment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0" fontId="5" fillId="0" borderId="5" xfId="0" applyFont="1" applyBorder="1" applyAlignment="1">
      <alignment vertical="center" wrapText="1"/>
    </xf>
    <xf numFmtId="0" fontId="5" fillId="0" borderId="29" xfId="0" applyFont="1" applyBorder="1" applyAlignment="1">
      <alignment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1" fillId="2"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6" fillId="0" borderId="1" xfId="0" applyFont="1" applyBorder="1" applyAlignment="1">
      <alignment horizontal="justify" vertical="center" wrapText="1"/>
    </xf>
    <xf numFmtId="1" fontId="0" fillId="0" borderId="5" xfId="0" applyNumberFormat="1" applyBorder="1" applyAlignment="1">
      <alignment horizontal="center" vertical="center" wrapText="1"/>
    </xf>
    <xf numFmtId="1" fontId="0" fillId="0" borderId="29" xfId="0" applyNumberFormat="1" applyBorder="1" applyAlignment="1">
      <alignment horizontal="center" vertical="center" wrapText="1"/>
    </xf>
    <xf numFmtId="0" fontId="0" fillId="8" borderId="1" xfId="0"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 fillId="8" borderId="25"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8" borderId="4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5" fillId="23" borderId="5" xfId="0" applyFont="1" applyFill="1" applyBorder="1" applyAlignment="1">
      <alignment horizontal="center" vertical="center" wrapText="1"/>
    </xf>
    <xf numFmtId="0" fontId="48" fillId="18" borderId="29" xfId="0" applyFont="1" applyFill="1" applyBorder="1"/>
    <xf numFmtId="0" fontId="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14" borderId="1" xfId="0" applyFill="1" applyBorder="1" applyAlignment="1" applyProtection="1">
      <alignment horizontal="center" vertical="center" wrapText="1"/>
      <protection locked="0"/>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56" fillId="19" borderId="5" xfId="0" applyFont="1" applyFill="1" applyBorder="1" applyAlignment="1">
      <alignment horizontal="center" vertical="center" wrapText="1"/>
    </xf>
    <xf numFmtId="0" fontId="56" fillId="19" borderId="6" xfId="0" applyFont="1" applyFill="1" applyBorder="1" applyAlignment="1">
      <alignment horizontal="center" vertical="center" wrapText="1"/>
    </xf>
    <xf numFmtId="0" fontId="56" fillId="19" borderId="2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2"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9"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9" fontId="1" fillId="0" borderId="2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2" fillId="5" borderId="4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9" xfId="0" applyFont="1" applyFill="1" applyBorder="1" applyAlignment="1">
      <alignment horizontal="justify" vertical="center" wrapText="1" readingOrder="1"/>
    </xf>
    <xf numFmtId="0" fontId="1" fillId="2" borderId="1" xfId="4"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13" borderId="4"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wrapText="1"/>
    </xf>
    <xf numFmtId="0" fontId="7" fillId="2" borderId="1" xfId="0" applyFont="1" applyFill="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2" borderId="5" xfId="0" applyFont="1" applyFill="1" applyBorder="1" applyAlignment="1">
      <alignment horizontal="center" vertical="center" wrapText="1" readingOrder="1"/>
    </xf>
    <xf numFmtId="0" fontId="1" fillId="2" borderId="29" xfId="0" applyFont="1" applyFill="1" applyBorder="1" applyAlignment="1">
      <alignment horizontal="center" vertical="center" wrapText="1" readingOrder="1"/>
    </xf>
    <xf numFmtId="0" fontId="1" fillId="2" borderId="1" xfId="0" applyFont="1" applyFill="1" applyBorder="1" applyAlignment="1">
      <alignment horizontal="justify" vertical="center" wrapText="1"/>
    </xf>
    <xf numFmtId="0" fontId="55" fillId="19" borderId="5" xfId="0" applyFont="1" applyFill="1" applyBorder="1" applyAlignment="1">
      <alignment horizontal="center" vertical="center" wrapText="1"/>
    </xf>
    <xf numFmtId="0" fontId="55" fillId="19"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0" borderId="13" xfId="0" applyFont="1" applyBorder="1" applyAlignment="1">
      <alignment horizontal="center" vertical="center"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16" fillId="2" borderId="0" xfId="0" applyFont="1" applyFill="1" applyAlignment="1">
      <alignment horizontal="left"/>
    </xf>
    <xf numFmtId="0" fontId="18"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0" fontId="22" fillId="2" borderId="1" xfId="0" applyFont="1" applyFill="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 fontId="30" fillId="0" borderId="33" xfId="0" applyNumberFormat="1" applyFont="1" applyBorder="1" applyAlignment="1">
      <alignment horizontal="center" vertical="center" wrapText="1"/>
    </xf>
    <xf numFmtId="1" fontId="30" fillId="0" borderId="35"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4" fillId="12" borderId="0" xfId="0" applyFont="1" applyFill="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12" borderId="12"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24" fillId="12" borderId="8"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cellXfs>
  <cellStyles count="251">
    <cellStyle name="Millares [0] 2" xfId="27" xr:uid="{00000000-0005-0000-0000-000000000000}"/>
    <cellStyle name="Millares [0] 2 2" xfId="60" xr:uid="{00000000-0005-0000-0000-000001000000}"/>
    <cellStyle name="Millares [0] 2 2 2" xfId="246" xr:uid="{70178125-BC3F-466E-B576-3A934D6B4FB4}"/>
    <cellStyle name="Millares [0] 2 2 3" xfId="219" xr:uid="{7FADFFE3-90FB-48D7-A971-2FF42DD0A5D1}"/>
    <cellStyle name="Millares [0] 2 2 4" xfId="190" xr:uid="{DBEEEFDC-3EF6-4570-8F34-9B043D1F0CEE}"/>
    <cellStyle name="Millares [0] 2 2 5" xfId="125" xr:uid="{B2A66F93-2B9E-4E53-9363-23F896016E2B}"/>
    <cellStyle name="Millares [0] 2 3" xfId="231" xr:uid="{4F182E13-EAD1-4736-85CD-8240DDA36AF6}"/>
    <cellStyle name="Millares [0] 2 4" xfId="209" xr:uid="{93F6F86C-F537-4658-8721-C8FF25382642}"/>
    <cellStyle name="Millares [0] 2 5" xfId="157" xr:uid="{509FAA90-CACB-490F-9B60-EFAE3EA064B6}"/>
    <cellStyle name="Millares [0] 2 6" xfId="92" xr:uid="{E50D708A-39CC-430B-9E3B-0814069CBAD7}"/>
    <cellStyle name="Millares [0] 3" xfId="16" xr:uid="{00000000-0005-0000-0000-000002000000}"/>
    <cellStyle name="Millares [0] 3 2" xfId="49" xr:uid="{00000000-0005-0000-0000-000003000000}"/>
    <cellStyle name="Millares [0] 3 2 2" xfId="237" xr:uid="{D655E9D6-E710-4E14-A535-8E18963A87CF}"/>
    <cellStyle name="Millares [0] 3 2 3" xfId="179" xr:uid="{0691EEA9-3054-4864-BDBD-8ABEC976A75D}"/>
    <cellStyle name="Millares [0] 3 2 4" xfId="114" xr:uid="{56FBADFB-2376-4CBE-B332-E73EC01DC6D3}"/>
    <cellStyle name="Millares [0] 3 3" xfId="213" xr:uid="{2DFFA1DA-B071-4D20-B527-F554F15FC3A4}"/>
    <cellStyle name="Millares [0] 3 4" xfId="146" xr:uid="{19AE0BE0-63D1-4CB7-AA7C-84C89E8DD501}"/>
    <cellStyle name="Millares [0] 3 5" xfId="81" xr:uid="{0BFEA49D-E594-466E-BD9E-BE9872C9FC08}"/>
    <cellStyle name="Millares 2" xfId="5" xr:uid="{00000000-0005-0000-0000-000004000000}"/>
    <cellStyle name="Millares 2 10" xfId="72" xr:uid="{3E30DFB9-5763-44A6-8605-725CD5F371DB}"/>
    <cellStyle name="Millares 2 2" xfId="8" xr:uid="{00000000-0005-0000-0000-000005000000}"/>
    <cellStyle name="Millares 2 2 2" xfId="26" xr:uid="{00000000-0005-0000-0000-000006000000}"/>
    <cellStyle name="Millares 2 2 2 2" xfId="59" xr:uid="{00000000-0005-0000-0000-000007000000}"/>
    <cellStyle name="Millares 2 2 2 2 2" xfId="245" xr:uid="{BD606123-F5B9-4440-B83D-101A213C3473}"/>
    <cellStyle name="Millares 2 2 2 2 3" xfId="218" xr:uid="{86072CC3-9A7F-4143-BFF1-5442D46D81CB}"/>
    <cellStyle name="Millares 2 2 2 2 4" xfId="189" xr:uid="{79B74FCA-6C83-4094-9D71-0C3D712AC08F}"/>
    <cellStyle name="Millares 2 2 2 2 5" xfId="124" xr:uid="{4A86228D-2244-49D3-A0EF-9E3346D1FAED}"/>
    <cellStyle name="Millares 2 2 2 3" xfId="230" xr:uid="{9434F144-AF83-4F10-A3CC-90ED8C510C1C}"/>
    <cellStyle name="Millares 2 2 2 4" xfId="208" xr:uid="{A1EBA802-397B-4734-B6E5-19D9204A8658}"/>
    <cellStyle name="Millares 2 2 2 5" xfId="156" xr:uid="{5DF0DF7F-F358-4D49-A7ED-9C24858AB7A4}"/>
    <cellStyle name="Millares 2 2 2 6" xfId="91" xr:uid="{9AEA8918-8F90-4D6A-9391-C342817240DB}"/>
    <cellStyle name="Millares 2 2 3" xfId="15" xr:uid="{00000000-0005-0000-0000-000008000000}"/>
    <cellStyle name="Millares 2 2 3 2" xfId="48" xr:uid="{00000000-0005-0000-0000-000009000000}"/>
    <cellStyle name="Millares 2 2 3 2 2" xfId="236" xr:uid="{5513FAE5-915E-40E0-A3DA-34106CD15786}"/>
    <cellStyle name="Millares 2 2 3 2 3" xfId="178" xr:uid="{0BE3D5FB-7380-4ADF-82AB-E1C518946963}"/>
    <cellStyle name="Millares 2 2 3 2 4" xfId="113" xr:uid="{1AA5122A-45E1-4FB3-87C5-C73915942E82}"/>
    <cellStyle name="Millares 2 2 3 3" xfId="212" xr:uid="{A72D6AB6-4E55-4C08-A0E5-BE6CD604C92D}"/>
    <cellStyle name="Millares 2 2 3 4" xfId="145" xr:uid="{7C379CA4-D027-47D5-BA97-34B6377D225A}"/>
    <cellStyle name="Millares 2 2 3 5" xfId="80" xr:uid="{23BCB1FA-489F-40E3-B251-D18765834AC2}"/>
    <cellStyle name="Millares 2 2 4" xfId="42" xr:uid="{00000000-0005-0000-0000-00000A000000}"/>
    <cellStyle name="Millares 2 2 4 2" xfId="222" xr:uid="{85001139-E468-46C8-94FF-97E5EA6552B4}"/>
    <cellStyle name="Millares 2 2 4 3" xfId="172" xr:uid="{B24B326E-D2CC-4899-BAB6-E6EBFEA8C11E}"/>
    <cellStyle name="Millares 2 2 4 4" xfId="107" xr:uid="{4324FA92-C527-418E-8636-3E204AECF5BD}"/>
    <cellStyle name="Millares 2 2 5" xfId="203" xr:uid="{DE56B833-E14E-46D0-B6E7-0BB6C9BB8330}"/>
    <cellStyle name="Millares 2 2 6" xfId="139" xr:uid="{ABCCEFE4-B798-4C36-B486-F72383B647AF}"/>
    <cellStyle name="Millares 2 2 7" xfId="74" xr:uid="{4B292B3B-5E18-4A2D-A339-BAE4690E4689}"/>
    <cellStyle name="Millares 2 3" xfId="9" xr:uid="{00000000-0005-0000-0000-00000B000000}"/>
    <cellStyle name="Millares 2 3 2" xfId="29" xr:uid="{00000000-0005-0000-0000-00000C000000}"/>
    <cellStyle name="Millares 2 3 2 2" xfId="62" xr:uid="{00000000-0005-0000-0000-00000D000000}"/>
    <cellStyle name="Millares 2 3 2 2 2" xfId="248" xr:uid="{59F0856E-7949-4F03-93D6-1970D4E87194}"/>
    <cellStyle name="Millares 2 3 2 2 3" xfId="220" xr:uid="{ECBC0042-24A0-4EEA-940D-5408566AFEEA}"/>
    <cellStyle name="Millares 2 3 2 2 4" xfId="192" xr:uid="{8B1011F0-541C-40C8-BC48-73C1800062DE}"/>
    <cellStyle name="Millares 2 3 2 2 5" xfId="127" xr:uid="{A5D349BE-6918-484A-BD00-58109C2E9BD9}"/>
    <cellStyle name="Millares 2 3 2 3" xfId="233" xr:uid="{32999440-5B61-49C6-B848-15E43F9C57A8}"/>
    <cellStyle name="Millares 2 3 2 4" xfId="210" xr:uid="{7392991A-8A27-46C8-95F4-C2D43BC4DE89}"/>
    <cellStyle name="Millares 2 3 2 5" xfId="159" xr:uid="{0593A806-C02E-4FC0-9E73-39F7FE1DF319}"/>
    <cellStyle name="Millares 2 3 2 6" xfId="94" xr:uid="{6C244E4D-24CA-4349-80EF-B13131A147EA}"/>
    <cellStyle name="Millares 2 3 3" xfId="18" xr:uid="{00000000-0005-0000-0000-00000E000000}"/>
    <cellStyle name="Millares 2 3 3 2" xfId="51" xr:uid="{00000000-0005-0000-0000-00000F000000}"/>
    <cellStyle name="Millares 2 3 3 2 2" xfId="238" xr:uid="{A1B14592-5C5A-4589-8B20-B1A3DF62257D}"/>
    <cellStyle name="Millares 2 3 3 2 3" xfId="181" xr:uid="{388ED3BB-5111-43C9-A935-2FFD7AF35150}"/>
    <cellStyle name="Millares 2 3 3 2 4" xfId="116" xr:uid="{6B9FCE24-F3E0-4D6A-9953-10216AC838DF}"/>
    <cellStyle name="Millares 2 3 3 3" xfId="214" xr:uid="{7983D92D-ACAC-40EC-9F7A-08B754DE8967}"/>
    <cellStyle name="Millares 2 3 3 4" xfId="148" xr:uid="{5350A5C8-5959-4636-83AA-599B0F16F423}"/>
    <cellStyle name="Millares 2 3 3 5" xfId="83" xr:uid="{87AFD237-EBE1-4645-8F51-5D61EAD70D96}"/>
    <cellStyle name="Millares 2 3 4" xfId="43" xr:uid="{00000000-0005-0000-0000-000010000000}"/>
    <cellStyle name="Millares 2 3 4 2" xfId="223" xr:uid="{DF8F0157-EEA1-4811-ADB0-37DA7A878EA9}"/>
    <cellStyle name="Millares 2 3 4 3" xfId="173" xr:uid="{036F21B0-BC6C-43AD-9BEE-D13A31C33FFB}"/>
    <cellStyle name="Millares 2 3 4 4" xfId="108" xr:uid="{93BCAB2E-7B4D-42D0-A7C3-B96ACD40F9AD}"/>
    <cellStyle name="Millares 2 3 5" xfId="204" xr:uid="{1521D82E-1A27-485F-91A9-72F1F5B0FF58}"/>
    <cellStyle name="Millares 2 3 6" xfId="140" xr:uid="{08C0E0AE-27C1-4D5F-B937-60202D5E125C}"/>
    <cellStyle name="Millares 2 3 7" xfId="75" xr:uid="{75969FC3-FB8D-4BDC-93A8-D4CB448674D4}"/>
    <cellStyle name="Millares 2 4" xfId="20" xr:uid="{00000000-0005-0000-0000-000011000000}"/>
    <cellStyle name="Millares 2 4 2" xfId="53" xr:uid="{00000000-0005-0000-0000-000012000000}"/>
    <cellStyle name="Millares 2 4 2 2" xfId="239" xr:uid="{D047378E-BB7F-4D6B-BC21-204A8ED9E754}"/>
    <cellStyle name="Millares 2 4 2 3" xfId="215" xr:uid="{FFC6B6CF-B07A-493D-9DBA-1ADDC8FB60E9}"/>
    <cellStyle name="Millares 2 4 2 4" xfId="183" xr:uid="{8F9FECBC-C625-46C9-85D4-3D26BD26FF10}"/>
    <cellStyle name="Millares 2 4 2 5" xfId="118" xr:uid="{EDF8AC6C-5325-4717-ADE9-88BB4D2FA244}"/>
    <cellStyle name="Millares 2 4 3" xfId="224" xr:uid="{4C060DC3-7A3A-4234-BC24-C2669A655D53}"/>
    <cellStyle name="Millares 2 4 4" xfId="205" xr:uid="{F04EFD70-E21E-464C-A1BB-C1E289C7514B}"/>
    <cellStyle name="Millares 2 4 5" xfId="150" xr:uid="{90EC30C4-91E6-4085-BABD-6A337756C450}"/>
    <cellStyle name="Millares 2 4 6" xfId="85" xr:uid="{48E48D10-722A-41DC-AD20-4A386ADB8DBE}"/>
    <cellStyle name="Millares 2 5" xfId="22" xr:uid="{00000000-0005-0000-0000-000013000000}"/>
    <cellStyle name="Millares 2 5 2" xfId="55" xr:uid="{00000000-0005-0000-0000-000014000000}"/>
    <cellStyle name="Millares 2 5 2 2" xfId="241" xr:uid="{12849D1C-6AD8-4D74-AAA7-E1F7B311483F}"/>
    <cellStyle name="Millares 2 5 2 3" xfId="216" xr:uid="{B12D1176-3F86-48BC-9E7B-FCC4747918F9}"/>
    <cellStyle name="Millares 2 5 2 4" xfId="185" xr:uid="{9CE6C3C7-C4AD-4471-8356-961279E1E713}"/>
    <cellStyle name="Millares 2 5 2 5" xfId="120" xr:uid="{97708405-F14D-4D66-A12B-B79CE7D5ACF0}"/>
    <cellStyle name="Millares 2 5 3" xfId="226" xr:uid="{08661F84-3D23-441D-80AC-26843199ADC1}"/>
    <cellStyle name="Millares 2 5 4" xfId="206" xr:uid="{29A04BF4-B1F4-415A-A5A6-7D94B129ADE4}"/>
    <cellStyle name="Millares 2 5 5" xfId="152" xr:uid="{8A390983-9E26-48BB-A34A-7A16B640AF58}"/>
    <cellStyle name="Millares 2 5 6" xfId="87" xr:uid="{52B238D8-A4E7-411D-8309-95267B93A689}"/>
    <cellStyle name="Millares 2 6" xfId="12" xr:uid="{00000000-0005-0000-0000-000015000000}"/>
    <cellStyle name="Millares 2 6 2" xfId="46" xr:uid="{00000000-0005-0000-0000-000016000000}"/>
    <cellStyle name="Millares 2 6 2 2" xfId="235" xr:uid="{4A6DD3B4-2B9F-4493-8EF8-4F0E0AC97574}"/>
    <cellStyle name="Millares 2 6 2 3" xfId="176" xr:uid="{7C5BEE08-5E2F-4D06-8FA1-6E821CF00F6C}"/>
    <cellStyle name="Millares 2 6 2 4" xfId="111" xr:uid="{C6DEFCD3-2907-4066-96A2-0D9E44B61589}"/>
    <cellStyle name="Millares 2 6 3" xfId="211" xr:uid="{40D2546F-DF6D-446A-AE7A-627ACB6F8F0C}"/>
    <cellStyle name="Millares 2 6 4" xfId="143" xr:uid="{20AEC3D2-D318-4610-B6C2-E33CD80D3E81}"/>
    <cellStyle name="Millares 2 6 5" xfId="78" xr:uid="{78B107D0-2B04-44B3-B586-927BEDDADAB1}"/>
    <cellStyle name="Millares 2 7" xfId="40" xr:uid="{00000000-0005-0000-0000-000017000000}"/>
    <cellStyle name="Millares 2 7 2" xfId="221" xr:uid="{F2F8DC66-725F-4CB0-B8D1-C004877E4F6B}"/>
    <cellStyle name="Millares 2 7 3" xfId="170" xr:uid="{24DE60B8-6695-4D20-AACF-370533613542}"/>
    <cellStyle name="Millares 2 7 4" xfId="105" xr:uid="{91AC127C-8608-448C-9D35-790AA4A33818}"/>
    <cellStyle name="Millares 2 8" xfId="202" xr:uid="{431DEC9A-B9F3-4824-A432-2049D67B2D20}"/>
    <cellStyle name="Millares 2 9" xfId="137" xr:uid="{4540498C-90D6-48C2-BECF-6F1A3C6CCAD3}"/>
    <cellStyle name="Millares 3" xfId="24" xr:uid="{00000000-0005-0000-0000-000018000000}"/>
    <cellStyle name="Millares 3 2" xfId="57" xr:uid="{00000000-0005-0000-0000-000019000000}"/>
    <cellStyle name="Millares 3 2 2" xfId="243" xr:uid="{87E4041F-87A6-4B7D-B796-D4264778D812}"/>
    <cellStyle name="Millares 3 2 3" xfId="217" xr:uid="{25AB590A-8A36-4237-BC4A-4266ACABE611}"/>
    <cellStyle name="Millares 3 2 4" xfId="187" xr:uid="{C673815E-67E0-4CF9-A0FE-D7CDCBC7592B}"/>
    <cellStyle name="Millares 3 2 5" xfId="122" xr:uid="{485290E9-0EB4-486C-83FC-245C85585DEB}"/>
    <cellStyle name="Millares 3 3" xfId="228" xr:uid="{63BE2A20-15BB-4B7A-BB2E-C963E6F2C4D7}"/>
    <cellStyle name="Millares 3 4" xfId="207" xr:uid="{BB4DE327-325A-4AD6-B3EA-13BDC87A61FA}"/>
    <cellStyle name="Millares 3 5" xfId="154" xr:uid="{E9DE16C3-ADB5-4681-AFBD-50A835B83981}"/>
    <cellStyle name="Millares 3 6" xfId="89" xr:uid="{04E4C5F0-60E8-42FF-A80A-EE119E16DBF0}"/>
    <cellStyle name="Millares 4" xfId="33" xr:uid="{00000000-0005-0000-0000-00001A000000}"/>
    <cellStyle name="Millares 4 2" xfId="66" xr:uid="{00000000-0005-0000-0000-00001B000000}"/>
    <cellStyle name="Millares 4 2 2" xfId="196" xr:uid="{30E5D9E4-603D-4BB9-BC34-48065A3347A2}"/>
    <cellStyle name="Millares 4 2 3" xfId="131" xr:uid="{850C3BA3-7442-418D-9B44-DB28DE239A1F}"/>
    <cellStyle name="Millares 4 3" xfId="163" xr:uid="{B78698A4-8436-4879-8C20-8F30AC6A2A7E}"/>
    <cellStyle name="Millares 4 4" xfId="98" xr:uid="{C8284B1F-E087-42D1-A626-0DECBB06D7C7}"/>
    <cellStyle name="Millares 5" xfId="36" xr:uid="{00000000-0005-0000-0000-00001C000000}"/>
    <cellStyle name="Millares 5 2" xfId="69" xr:uid="{00000000-0005-0000-0000-00001D000000}"/>
    <cellStyle name="Millares 5 2 2" xfId="199" xr:uid="{B3188C3A-BE9C-4CF5-AC4B-0DF0C98B27CA}"/>
    <cellStyle name="Millares 5 2 3" xfId="134" xr:uid="{73A7ABC0-1120-4660-BB42-893219894411}"/>
    <cellStyle name="Millares 5 3" xfId="166" xr:uid="{DBB2369E-914B-469E-8DF6-8FC5798F9737}"/>
    <cellStyle name="Millares 5 4" xfId="101" xr:uid="{7B3BDD72-B576-4496-846A-A4878AC089F1}"/>
    <cellStyle name="Millares 6" xfId="35" xr:uid="{00000000-0005-0000-0000-00001E000000}"/>
    <cellStyle name="Millares 6 2" xfId="68" xr:uid="{00000000-0005-0000-0000-00001F000000}"/>
    <cellStyle name="Millares 6 2 2" xfId="198" xr:uid="{6D432BD4-8C03-46A5-A57C-B7F47B1C05CC}"/>
    <cellStyle name="Millares 6 2 3" xfId="133" xr:uid="{5B6D9A1C-AC35-410D-B867-FBB110D59B6E}"/>
    <cellStyle name="Millares 6 3" xfId="165" xr:uid="{CF4B5C33-02ED-4D62-8E6F-3AC6EDF274EA}"/>
    <cellStyle name="Millares 6 4" xfId="100" xr:uid="{272CB6E2-DED5-4146-BD0A-12201CC08690}"/>
    <cellStyle name="Millares 7" xfId="34" xr:uid="{00000000-0005-0000-0000-000020000000}"/>
    <cellStyle name="Millares 7 2" xfId="67" xr:uid="{00000000-0005-0000-0000-000021000000}"/>
    <cellStyle name="Millares 7 2 2" xfId="197" xr:uid="{DF34BC23-E3F7-485B-9A7C-CC41CA56E16C}"/>
    <cellStyle name="Millares 7 2 3" xfId="132" xr:uid="{B782FF0B-A967-4066-A1C6-0B0A6A212C59}"/>
    <cellStyle name="Millares 7 3" xfId="164" xr:uid="{AEDB0FFD-E950-467D-AF83-E27FE510E9DC}"/>
    <cellStyle name="Millares 7 4" xfId="99" xr:uid="{171AFE64-ABD6-4E2F-979D-DEBEEA01D4B1}"/>
    <cellStyle name="Moneda [0] 2" xfId="28" xr:uid="{00000000-0005-0000-0000-000022000000}"/>
    <cellStyle name="Moneda [0] 2 2" xfId="61" xr:uid="{00000000-0005-0000-0000-000023000000}"/>
    <cellStyle name="Moneda [0] 2 2 2" xfId="247" xr:uid="{E732B91B-732C-449F-8367-09D6B0860431}"/>
    <cellStyle name="Moneda [0] 2 2 3" xfId="191" xr:uid="{A94F889F-DCE6-4101-BDE6-24903006E8AF}"/>
    <cellStyle name="Moneda [0] 2 2 4" xfId="126" xr:uid="{12272200-A4BC-4DD8-AD63-0C74B2A7F45F}"/>
    <cellStyle name="Moneda [0] 2 3" xfId="232" xr:uid="{F79CF408-B33F-48CC-BFAC-04F0759C8FF4}"/>
    <cellStyle name="Moneda [0] 2 4" xfId="158" xr:uid="{BF01B692-17AA-4869-B9EA-CB19E01FBEF3}"/>
    <cellStyle name="Moneda [0] 2 5" xfId="93" xr:uid="{BBFB0890-0F19-44DC-B48E-DF314E2CFD52}"/>
    <cellStyle name="Moneda [0] 3" xfId="17" xr:uid="{00000000-0005-0000-0000-000024000000}"/>
    <cellStyle name="Moneda [0] 3 2" xfId="50" xr:uid="{00000000-0005-0000-0000-000025000000}"/>
    <cellStyle name="Moneda [0] 3 2 2" xfId="180" xr:uid="{76BCDA58-A560-4559-A2AA-B0B602028EBC}"/>
    <cellStyle name="Moneda [0] 3 2 3" xfId="115" xr:uid="{C50CF35E-CFA2-476E-ABC9-B2BCDC15D344}"/>
    <cellStyle name="Moneda [0] 3 3" xfId="147" xr:uid="{34E51B95-9A99-44A3-818A-E8BEAD4C523C}"/>
    <cellStyle name="Moneda [0] 3 4" xfId="82" xr:uid="{244C898D-9C56-404B-B8D5-A4B3A48D66B2}"/>
    <cellStyle name="Moneda 10" xfId="38" xr:uid="{00000000-0005-0000-0000-000026000000}"/>
    <cellStyle name="Moneda 10 2" xfId="71" xr:uid="{00000000-0005-0000-0000-000027000000}"/>
    <cellStyle name="Moneda 10 2 2" xfId="201" xr:uid="{2A4AE0D8-BD85-4A63-BF98-160ACDDC997C}"/>
    <cellStyle name="Moneda 10 2 3" xfId="136" xr:uid="{6DFC04E5-3E83-48E4-8508-0D4A35D81AC3}"/>
    <cellStyle name="Moneda 10 3" xfId="168" xr:uid="{445373E8-3A4D-4179-B4C6-41117E3BFFBC}"/>
    <cellStyle name="Moneda 10 4" xfId="103" xr:uid="{422FA93F-FBEA-4F4F-B62C-12F9291CC8B3}"/>
    <cellStyle name="Moneda 11" xfId="32" xr:uid="{00000000-0005-0000-0000-000028000000}"/>
    <cellStyle name="Moneda 11 2" xfId="65" xr:uid="{00000000-0005-0000-0000-000029000000}"/>
    <cellStyle name="Moneda 11 2 2" xfId="195" xr:uid="{7227CA3D-40BD-4EFF-AE3A-D5AF81A91846}"/>
    <cellStyle name="Moneda 11 2 3" xfId="130" xr:uid="{9384D462-B218-43E3-8133-45B4E177CBB6}"/>
    <cellStyle name="Moneda 11 3" xfId="162" xr:uid="{3926C50C-6EB5-4BDE-8334-F1CA5F49A6C0}"/>
    <cellStyle name="Moneda 11 4" xfId="97" xr:uid="{0F304C80-BB18-485D-8B7B-22A8CB9D33FD}"/>
    <cellStyle name="Moneda 12" xfId="13" xr:uid="{00000000-0005-0000-0000-00002A000000}"/>
    <cellStyle name="Moneda 13" xfId="39" xr:uid="{00000000-0005-0000-0000-00002B000000}"/>
    <cellStyle name="Moneda 13 2" xfId="169" xr:uid="{DDC50BA4-8022-44A0-80E9-16EDC8D9DD58}"/>
    <cellStyle name="Moneda 13 3" xfId="104" xr:uid="{02678E00-5FB9-4BD4-84CE-BA97EDDCBE48}"/>
    <cellStyle name="Moneda 2" xfId="6" xr:uid="{00000000-0005-0000-0000-00002C000000}"/>
    <cellStyle name="Moneda 3" xfId="7" xr:uid="{00000000-0005-0000-0000-00002D000000}"/>
    <cellStyle name="Moneda 3 2" xfId="25" xr:uid="{00000000-0005-0000-0000-00002E000000}"/>
    <cellStyle name="Moneda 3 2 2" xfId="58" xr:uid="{00000000-0005-0000-0000-00002F000000}"/>
    <cellStyle name="Moneda 3 2 2 2" xfId="244" xr:uid="{127D611F-AED2-4844-A523-E601F559DD1C}"/>
    <cellStyle name="Moneda 3 2 2 3" xfId="188" xr:uid="{C2BB8333-EBC6-44AE-9EA5-34B3FC2B5C8C}"/>
    <cellStyle name="Moneda 3 2 2 4" xfId="123" xr:uid="{5DDC0277-EF0F-4F17-BA48-CCC514779A2D}"/>
    <cellStyle name="Moneda 3 2 3" xfId="229" xr:uid="{4CAEF757-2FDE-4810-856C-0A2272AF2822}"/>
    <cellStyle name="Moneda 3 2 4" xfId="155" xr:uid="{6068C4B2-2DBD-4FCE-9A9A-CE1F33C84603}"/>
    <cellStyle name="Moneda 3 2 5" xfId="90" xr:uid="{EF6D0CEA-DD66-4230-8DE2-72ECCD85B150}"/>
    <cellStyle name="Moneda 3 3" xfId="14" xr:uid="{00000000-0005-0000-0000-000030000000}"/>
    <cellStyle name="Moneda 3 3 2" xfId="47" xr:uid="{00000000-0005-0000-0000-000031000000}"/>
    <cellStyle name="Moneda 3 3 2 2" xfId="177" xr:uid="{CF11BB0B-EDF5-4801-93F4-1744D1074B02}"/>
    <cellStyle name="Moneda 3 3 2 3" xfId="112" xr:uid="{1A3518B6-CF3E-4B78-8242-3422C29D65DB}"/>
    <cellStyle name="Moneda 3 3 3" xfId="144" xr:uid="{AAC9452A-9E0D-464E-BCA6-AEF623A49B27}"/>
    <cellStyle name="Moneda 3 3 4" xfId="79" xr:uid="{9AE350FA-1FD2-4FEE-90F6-636FA92BDD85}"/>
    <cellStyle name="Moneda 3 4" xfId="41" xr:uid="{00000000-0005-0000-0000-000032000000}"/>
    <cellStyle name="Moneda 3 4 2" xfId="171" xr:uid="{7FAA42EC-E7E6-465C-9C4A-2ACC6E890D28}"/>
    <cellStyle name="Moneda 3 4 3" xfId="106" xr:uid="{78F43573-DD72-457C-8637-48904B94C53A}"/>
    <cellStyle name="Moneda 3 5" xfId="138" xr:uid="{CE167393-8000-411D-B7DB-047487371688}"/>
    <cellStyle name="Moneda 3 6" xfId="73" xr:uid="{3061BEE7-ED9E-49C8-B6F9-97804B2389BA}"/>
    <cellStyle name="Moneda 4" xfId="10" xr:uid="{00000000-0005-0000-0000-000033000000}"/>
    <cellStyle name="Moneda 4 2" xfId="30" xr:uid="{00000000-0005-0000-0000-000034000000}"/>
    <cellStyle name="Moneda 4 2 2" xfId="63" xr:uid="{00000000-0005-0000-0000-000035000000}"/>
    <cellStyle name="Moneda 4 2 2 2" xfId="249" xr:uid="{E85121A7-86CD-4925-ABDA-9E6D29F6CD9D}"/>
    <cellStyle name="Moneda 4 2 2 3" xfId="193" xr:uid="{40D39BD1-2528-4E57-85D0-A962E721A39C}"/>
    <cellStyle name="Moneda 4 2 2 4" xfId="128" xr:uid="{883AB257-345B-49EC-A920-0565DDCDF797}"/>
    <cellStyle name="Moneda 4 2 3" xfId="234" xr:uid="{D22A220B-0518-4054-9279-AFECA94491A9}"/>
    <cellStyle name="Moneda 4 2 4" xfId="160" xr:uid="{D786C58C-B269-42FD-833C-1B780F9AF871}"/>
    <cellStyle name="Moneda 4 2 5" xfId="95" xr:uid="{96199F28-1D49-417E-ABE1-6A22395FDFDF}"/>
    <cellStyle name="Moneda 4 3" xfId="19" xr:uid="{00000000-0005-0000-0000-000036000000}"/>
    <cellStyle name="Moneda 4 3 2" xfId="52" xr:uid="{00000000-0005-0000-0000-000037000000}"/>
    <cellStyle name="Moneda 4 3 2 2" xfId="182" xr:uid="{B77C7CC3-29A4-4AF0-A88D-C32D0F6CC073}"/>
    <cellStyle name="Moneda 4 3 2 3" xfId="117" xr:uid="{62AB15BE-A293-4D20-930D-31FDF344E9FF}"/>
    <cellStyle name="Moneda 4 3 3" xfId="149" xr:uid="{C7F91718-8239-4A23-93D9-E2D638CC0DA8}"/>
    <cellStyle name="Moneda 4 3 4" xfId="84" xr:uid="{51EE94D3-32D7-48D0-A563-A43D3812197A}"/>
    <cellStyle name="Moneda 4 4" xfId="44" xr:uid="{00000000-0005-0000-0000-000038000000}"/>
    <cellStyle name="Moneda 4 4 2" xfId="174" xr:uid="{E0EC3747-342C-4A00-BFA3-9FD902703209}"/>
    <cellStyle name="Moneda 4 4 3" xfId="109" xr:uid="{4FD25F76-728C-41FB-A193-E95CF855B665}"/>
    <cellStyle name="Moneda 4 5" xfId="141" xr:uid="{886DB6D0-3BA2-476D-BF7C-8E2F54FC2DF1}"/>
    <cellStyle name="Moneda 4 6" xfId="76" xr:uid="{9894E7BE-6ACC-4FA7-9817-4E5B6C8D0485}"/>
    <cellStyle name="Moneda 5" xfId="21" xr:uid="{00000000-0005-0000-0000-000039000000}"/>
    <cellStyle name="Moneda 5 2" xfId="54" xr:uid="{00000000-0005-0000-0000-00003A000000}"/>
    <cellStyle name="Moneda 5 2 2" xfId="240" xr:uid="{F6719D75-67B7-4FAE-8C2F-A2CA11A0DEFB}"/>
    <cellStyle name="Moneda 5 2 3" xfId="184" xr:uid="{70C2350E-210B-460D-9339-D926566B039F}"/>
    <cellStyle name="Moneda 5 2 4" xfId="119" xr:uid="{397815FD-A0EE-41CA-96EC-C0D4C3B5893A}"/>
    <cellStyle name="Moneda 5 3" xfId="225" xr:uid="{30DFACAE-199F-42E7-9F08-3FD3608F0454}"/>
    <cellStyle name="Moneda 5 4" xfId="151" xr:uid="{D30A8722-4B81-493E-878C-56E06195D247}"/>
    <cellStyle name="Moneda 5 5" xfId="86" xr:uid="{45926AAC-9D82-4114-B001-902ECA1C086F}"/>
    <cellStyle name="Moneda 6" xfId="23" xr:uid="{00000000-0005-0000-0000-00003B000000}"/>
    <cellStyle name="Moneda 6 2" xfId="56" xr:uid="{00000000-0005-0000-0000-00003C000000}"/>
    <cellStyle name="Moneda 6 2 2" xfId="242" xr:uid="{AA5F3F99-4468-44FF-9A80-C5A3A580BA50}"/>
    <cellStyle name="Moneda 6 2 3" xfId="186" xr:uid="{FA99460A-AE4D-4D04-9263-B8CEB219A882}"/>
    <cellStyle name="Moneda 6 2 4" xfId="121" xr:uid="{A80DAD7B-DEC2-48F8-B166-B348656D9269}"/>
    <cellStyle name="Moneda 6 3" xfId="227" xr:uid="{E4340DD4-9206-4491-80F6-CA894215DDFA}"/>
    <cellStyle name="Moneda 6 4" xfId="153" xr:uid="{9136828C-3978-4698-A362-7DAF39562AA0}"/>
    <cellStyle name="Moneda 6 5" xfId="88" xr:uid="{1A37130B-0D00-452D-8E13-E1F2E329E45D}"/>
    <cellStyle name="Moneda 7" xfId="11" xr:uid="{00000000-0005-0000-0000-00003D000000}"/>
    <cellStyle name="Moneda 7 2" xfId="45" xr:uid="{00000000-0005-0000-0000-00003E000000}"/>
    <cellStyle name="Moneda 7 2 2" xfId="175" xr:uid="{1A76D414-5CC1-4368-BF93-BF8D2DBDDF67}"/>
    <cellStyle name="Moneda 7 2 3" xfId="110" xr:uid="{531274A5-174A-4404-9573-A0716DF8AF81}"/>
    <cellStyle name="Moneda 7 3" xfId="142" xr:uid="{24216711-C269-49A4-BD31-CFCB7B9211EA}"/>
    <cellStyle name="Moneda 7 4" xfId="77" xr:uid="{A1C70821-A85C-4055-8555-E23673ECB813}"/>
    <cellStyle name="Moneda 8" xfId="31" xr:uid="{00000000-0005-0000-0000-00003F000000}"/>
    <cellStyle name="Moneda 8 2" xfId="64" xr:uid="{00000000-0005-0000-0000-000040000000}"/>
    <cellStyle name="Moneda 8 2 2" xfId="194" xr:uid="{F128702C-C089-4F96-A421-DBD6BC3A8FE3}"/>
    <cellStyle name="Moneda 8 2 3" xfId="129" xr:uid="{C548620E-2AD8-4820-830E-CFCFAE2F5A4E}"/>
    <cellStyle name="Moneda 8 3" xfId="161" xr:uid="{D629D9AC-5D69-459B-812B-80C6125DEB90}"/>
    <cellStyle name="Moneda 8 4" xfId="96" xr:uid="{8B07F5D8-75C8-4452-A12A-965FDC286A07}"/>
    <cellStyle name="Moneda 9" xfId="37" xr:uid="{00000000-0005-0000-0000-000041000000}"/>
    <cellStyle name="Moneda 9 2" xfId="70" xr:uid="{00000000-0005-0000-0000-000042000000}"/>
    <cellStyle name="Moneda 9 2 2" xfId="200" xr:uid="{33E98260-DBDE-45FE-8734-5F86EED185CD}"/>
    <cellStyle name="Moneda 9 2 3" xfId="135" xr:uid="{CADEE4DA-5429-48B2-900D-205E6B565506}"/>
    <cellStyle name="Moneda 9 3" xfId="167" xr:uid="{A62430FE-1D97-4200-A4E4-AA7BEBD917BA}"/>
    <cellStyle name="Moneda 9 4" xfId="102" xr:uid="{9FA26DDC-5C3E-4C68-BDB6-58956487B084}"/>
    <cellStyle name="Normal" xfId="0" builtinId="0"/>
    <cellStyle name="Normal 2" xfId="1" xr:uid="{00000000-0005-0000-0000-000044000000}"/>
    <cellStyle name="Normal 2 2" xfId="4" xr:uid="{00000000-0005-0000-0000-000045000000}"/>
    <cellStyle name="Normal 2 3" xfId="250" xr:uid="{AB46D4D4-4CA3-41F2-8297-FFB84F9ACE9D}"/>
    <cellStyle name="Normal 3" xfId="2" xr:uid="{00000000-0005-0000-0000-00004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830580</xdr:colOff>
          <xdr:row>0</xdr:row>
          <xdr:rowOff>0</xdr:rowOff>
        </xdr:from>
        <xdr:to>
          <xdr:col>2</xdr:col>
          <xdr:colOff>1485900</xdr:colOff>
          <xdr:row>5</xdr:row>
          <xdr:rowOff>7620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1"/>
  <sheetViews>
    <sheetView tabSelected="1" topLeftCell="A8" zoomScale="55" zoomScaleNormal="55" zoomScalePageLayoutView="119" workbookViewId="0">
      <selection activeCell="Q55" sqref="Q55:Q56"/>
    </sheetView>
  </sheetViews>
  <sheetFormatPr baseColWidth="10" defaultColWidth="10.88671875" defaultRowHeight="14.4" x14ac:dyDescent="0.3"/>
  <cols>
    <col min="1" max="1" width="26" style="97" customWidth="1"/>
    <col min="2" max="2" width="29.6640625" style="1" customWidth="1"/>
    <col min="3" max="3" width="33.109375" style="1" customWidth="1"/>
    <col min="4" max="4" width="63.88671875" style="1" customWidth="1"/>
    <col min="5" max="5" width="23.44140625" style="1" customWidth="1"/>
    <col min="6" max="6" width="39.44140625" style="1" customWidth="1"/>
    <col min="7" max="7" width="27.5546875" style="1" customWidth="1"/>
    <col min="8" max="8" width="20.6640625" style="1" customWidth="1"/>
    <col min="9" max="9" width="44.44140625" style="4" customWidth="1"/>
    <col min="10" max="10" width="19.109375" style="5" customWidth="1"/>
    <col min="11" max="11" width="54.6640625" style="1" customWidth="1"/>
    <col min="12" max="12" width="19.44140625" style="5" customWidth="1"/>
    <col min="13" max="13" width="16.109375" style="58" customWidth="1"/>
    <col min="14" max="14" width="17.88671875" style="4" customWidth="1"/>
    <col min="15" max="15" width="19.109375" style="5" customWidth="1"/>
    <col min="16" max="16" width="25.88671875" style="1" customWidth="1"/>
    <col min="17" max="17" width="19.44140625" style="5" customWidth="1"/>
    <col min="18" max="18" width="16.109375" style="1" customWidth="1"/>
    <col min="19" max="19" width="18.109375" style="4" customWidth="1"/>
    <col min="20" max="20" width="19.109375" style="5" customWidth="1"/>
    <col min="21" max="21" width="23.88671875" style="1" customWidth="1"/>
    <col min="22" max="22" width="19.44140625" style="5" customWidth="1"/>
    <col min="23" max="23" width="16.109375" style="1" customWidth="1"/>
    <col min="24" max="24" width="19.88671875" style="4" customWidth="1"/>
    <col min="25" max="25" width="19.109375" style="5" customWidth="1"/>
    <col min="26" max="26" width="24.109375" style="1" customWidth="1"/>
    <col min="27" max="27" width="19.44140625" style="5" customWidth="1"/>
    <col min="28" max="16384" width="10.88671875" style="1"/>
  </cols>
  <sheetData>
    <row r="1" spans="1:33" s="6" customFormat="1" ht="15" customHeight="1" x14ac:dyDescent="0.3">
      <c r="A1" s="666"/>
      <c r="B1" s="666"/>
      <c r="C1" s="666"/>
      <c r="D1" s="666"/>
      <c r="E1" s="647" t="s">
        <v>6</v>
      </c>
      <c r="F1" s="648"/>
      <c r="G1" s="648"/>
      <c r="H1" s="648"/>
      <c r="I1" s="648"/>
      <c r="J1" s="648"/>
      <c r="K1" s="648"/>
      <c r="L1" s="648"/>
      <c r="M1" s="648"/>
      <c r="N1" s="648"/>
      <c r="O1" s="648"/>
      <c r="P1" s="648"/>
      <c r="Q1" s="648"/>
      <c r="R1" s="648"/>
      <c r="S1" s="648"/>
      <c r="T1" s="648"/>
      <c r="U1" s="648"/>
      <c r="V1" s="648"/>
      <c r="W1" s="648"/>
      <c r="X1" s="648"/>
      <c r="Y1" s="649"/>
      <c r="Z1" s="626" t="s">
        <v>7</v>
      </c>
      <c r="AA1" s="627"/>
    </row>
    <row r="2" spans="1:33" s="6" customFormat="1" ht="15" customHeight="1" x14ac:dyDescent="0.3">
      <c r="A2" s="666"/>
      <c r="B2" s="666"/>
      <c r="C2" s="666"/>
      <c r="D2" s="666"/>
      <c r="E2" s="660" t="s">
        <v>22</v>
      </c>
      <c r="F2" s="661"/>
      <c r="G2" s="661"/>
      <c r="H2" s="661"/>
      <c r="I2" s="661"/>
      <c r="J2" s="661"/>
      <c r="K2" s="661"/>
      <c r="L2" s="661"/>
      <c r="M2" s="661"/>
      <c r="N2" s="661"/>
      <c r="O2" s="661"/>
      <c r="P2" s="661"/>
      <c r="Q2" s="661"/>
      <c r="R2" s="661"/>
      <c r="S2" s="661"/>
      <c r="T2" s="661"/>
      <c r="U2" s="661"/>
      <c r="V2" s="661"/>
      <c r="W2" s="661"/>
      <c r="X2" s="661"/>
      <c r="Y2" s="661"/>
      <c r="Z2" s="634" t="s">
        <v>8</v>
      </c>
      <c r="AA2" s="635"/>
    </row>
    <row r="3" spans="1:33" s="6" customFormat="1" x14ac:dyDescent="0.3">
      <c r="A3" s="666"/>
      <c r="B3" s="666"/>
      <c r="C3" s="666"/>
      <c r="D3" s="666"/>
      <c r="E3" s="662"/>
      <c r="F3" s="663"/>
      <c r="G3" s="663"/>
      <c r="H3" s="663"/>
      <c r="I3" s="663"/>
      <c r="J3" s="663"/>
      <c r="K3" s="663"/>
      <c r="L3" s="663"/>
      <c r="M3" s="663"/>
      <c r="N3" s="663"/>
      <c r="O3" s="663"/>
      <c r="P3" s="663"/>
      <c r="Q3" s="663"/>
      <c r="R3" s="663"/>
      <c r="S3" s="663"/>
      <c r="T3" s="663"/>
      <c r="U3" s="663"/>
      <c r="V3" s="663"/>
      <c r="W3" s="663"/>
      <c r="X3" s="663"/>
      <c r="Y3" s="663"/>
      <c r="Z3" s="636"/>
      <c r="AA3" s="637"/>
    </row>
    <row r="4" spans="1:33" s="6" customFormat="1" x14ac:dyDescent="0.3">
      <c r="A4" s="666"/>
      <c r="B4" s="666"/>
      <c r="C4" s="666"/>
      <c r="D4" s="666"/>
      <c r="E4" s="662"/>
      <c r="F4" s="663"/>
      <c r="G4" s="663"/>
      <c r="H4" s="663"/>
      <c r="I4" s="663"/>
      <c r="J4" s="663"/>
      <c r="K4" s="663"/>
      <c r="L4" s="663"/>
      <c r="M4" s="663"/>
      <c r="N4" s="663"/>
      <c r="O4" s="663"/>
      <c r="P4" s="663"/>
      <c r="Q4" s="663"/>
      <c r="R4" s="663"/>
      <c r="S4" s="663"/>
      <c r="T4" s="663"/>
      <c r="U4" s="663"/>
      <c r="V4" s="663"/>
      <c r="W4" s="663"/>
      <c r="X4" s="663"/>
      <c r="Y4" s="663"/>
      <c r="Z4" s="638" t="s">
        <v>5</v>
      </c>
      <c r="AA4" s="639"/>
    </row>
    <row r="5" spans="1:33" s="6" customFormat="1" ht="43.5" customHeight="1" x14ac:dyDescent="0.3">
      <c r="A5" s="666"/>
      <c r="B5" s="666"/>
      <c r="C5" s="666"/>
      <c r="D5" s="666"/>
      <c r="E5" s="662"/>
      <c r="F5" s="663"/>
      <c r="G5" s="663"/>
      <c r="H5" s="663"/>
      <c r="I5" s="663"/>
      <c r="J5" s="663"/>
      <c r="K5" s="663"/>
      <c r="L5" s="663"/>
      <c r="M5" s="663"/>
      <c r="N5" s="663"/>
      <c r="O5" s="663"/>
      <c r="P5" s="663"/>
      <c r="Q5" s="663"/>
      <c r="R5" s="663"/>
      <c r="S5" s="663"/>
      <c r="T5" s="663"/>
      <c r="U5" s="663"/>
      <c r="V5" s="663"/>
      <c r="W5" s="663"/>
      <c r="X5" s="663"/>
      <c r="Y5" s="663"/>
      <c r="Z5" s="658" t="s">
        <v>36</v>
      </c>
      <c r="AA5" s="658"/>
    </row>
    <row r="6" spans="1:33" s="2" customFormat="1" ht="54" customHeight="1" thickBot="1" x14ac:dyDescent="0.35">
      <c r="A6" s="667" t="s">
        <v>770</v>
      </c>
      <c r="B6" s="667"/>
      <c r="C6" s="667"/>
      <c r="D6" s="667"/>
      <c r="E6" s="664"/>
      <c r="F6" s="665"/>
      <c r="G6" s="665"/>
      <c r="H6" s="665"/>
      <c r="I6" s="665"/>
      <c r="J6" s="665"/>
      <c r="K6" s="665"/>
      <c r="L6" s="665"/>
      <c r="M6" s="665"/>
      <c r="N6" s="665"/>
      <c r="O6" s="665"/>
      <c r="P6" s="665"/>
      <c r="Q6" s="665"/>
      <c r="R6" s="665"/>
      <c r="S6" s="665"/>
      <c r="T6" s="665"/>
      <c r="U6" s="665"/>
      <c r="V6" s="665"/>
      <c r="W6" s="665"/>
      <c r="X6" s="665"/>
      <c r="Y6" s="665"/>
      <c r="Z6" s="659"/>
      <c r="AA6" s="659"/>
    </row>
    <row r="7" spans="1:33" s="6" customFormat="1" ht="15.75" customHeight="1" thickBot="1" x14ac:dyDescent="0.35">
      <c r="A7" s="604" t="s">
        <v>631</v>
      </c>
      <c r="B7" s="604" t="s">
        <v>17</v>
      </c>
      <c r="C7" s="604" t="s">
        <v>2</v>
      </c>
      <c r="D7" s="604" t="s">
        <v>3</v>
      </c>
      <c r="E7" s="607" t="s">
        <v>4</v>
      </c>
      <c r="F7" s="609" t="s">
        <v>0</v>
      </c>
      <c r="G7" s="610"/>
      <c r="H7" s="609" t="s">
        <v>35</v>
      </c>
      <c r="I7" s="610"/>
      <c r="J7" s="610"/>
      <c r="K7" s="610"/>
      <c r="L7" s="611"/>
      <c r="M7" s="655" t="s">
        <v>34</v>
      </c>
      <c r="N7" s="656"/>
      <c r="O7" s="656"/>
      <c r="P7" s="656"/>
      <c r="Q7" s="657"/>
      <c r="R7" s="644" t="s">
        <v>33</v>
      </c>
      <c r="S7" s="645"/>
      <c r="T7" s="645"/>
      <c r="U7" s="645"/>
      <c r="V7" s="646"/>
      <c r="W7" s="631" t="s">
        <v>32</v>
      </c>
      <c r="X7" s="632"/>
      <c r="Y7" s="632"/>
      <c r="Z7" s="632"/>
      <c r="AA7" s="633"/>
      <c r="AB7" s="19"/>
      <c r="AC7" s="19"/>
      <c r="AD7" s="19"/>
      <c r="AE7" s="19"/>
      <c r="AF7" s="19"/>
      <c r="AG7" s="19"/>
    </row>
    <row r="8" spans="1:33" s="6" customFormat="1" ht="15.75" customHeight="1" thickBot="1" x14ac:dyDescent="0.35">
      <c r="A8" s="605"/>
      <c r="B8" s="605"/>
      <c r="C8" s="605"/>
      <c r="D8" s="605"/>
      <c r="E8" s="607"/>
      <c r="F8" s="650"/>
      <c r="G8" s="651"/>
      <c r="H8" s="625" t="s">
        <v>19</v>
      </c>
      <c r="I8" s="612"/>
      <c r="J8" s="612"/>
      <c r="K8" s="612" t="s">
        <v>1</v>
      </c>
      <c r="L8" s="623" t="s">
        <v>20</v>
      </c>
      <c r="M8" s="653" t="s">
        <v>19</v>
      </c>
      <c r="N8" s="654"/>
      <c r="O8" s="654"/>
      <c r="P8" s="614" t="s">
        <v>1</v>
      </c>
      <c r="Q8" s="616" t="s">
        <v>27</v>
      </c>
      <c r="R8" s="621" t="s">
        <v>19</v>
      </c>
      <c r="S8" s="622"/>
      <c r="T8" s="622"/>
      <c r="U8" s="622" t="s">
        <v>1</v>
      </c>
      <c r="V8" s="629" t="s">
        <v>24</v>
      </c>
      <c r="W8" s="652" t="s">
        <v>19</v>
      </c>
      <c r="X8" s="640"/>
      <c r="Y8" s="640"/>
      <c r="Z8" s="640" t="s">
        <v>1</v>
      </c>
      <c r="AA8" s="642" t="s">
        <v>23</v>
      </c>
      <c r="AB8" s="19"/>
      <c r="AC8" s="19"/>
      <c r="AD8" s="19"/>
      <c r="AE8" s="19"/>
      <c r="AF8" s="19"/>
      <c r="AG8" s="19"/>
    </row>
    <row r="9" spans="1:33" s="6" customFormat="1" ht="89.25" customHeight="1" x14ac:dyDescent="0.3">
      <c r="A9" s="606"/>
      <c r="B9" s="606"/>
      <c r="C9" s="606"/>
      <c r="D9" s="606"/>
      <c r="E9" s="608"/>
      <c r="F9" s="292" t="s">
        <v>18</v>
      </c>
      <c r="G9" s="293" t="s">
        <v>21</v>
      </c>
      <c r="H9" s="294" t="s">
        <v>30</v>
      </c>
      <c r="I9" s="295" t="s">
        <v>31</v>
      </c>
      <c r="J9" s="296" t="s">
        <v>29</v>
      </c>
      <c r="K9" s="613"/>
      <c r="L9" s="624"/>
      <c r="M9" s="10" t="s">
        <v>30</v>
      </c>
      <c r="N9" s="11" t="s">
        <v>31</v>
      </c>
      <c r="O9" s="12" t="s">
        <v>28</v>
      </c>
      <c r="P9" s="615"/>
      <c r="Q9" s="617"/>
      <c r="R9" s="13" t="s">
        <v>30</v>
      </c>
      <c r="S9" s="14" t="s">
        <v>31</v>
      </c>
      <c r="T9" s="15" t="s">
        <v>26</v>
      </c>
      <c r="U9" s="628"/>
      <c r="V9" s="630"/>
      <c r="W9" s="16" t="s">
        <v>30</v>
      </c>
      <c r="X9" s="17" t="s">
        <v>31</v>
      </c>
      <c r="Y9" s="18" t="s">
        <v>25</v>
      </c>
      <c r="Z9" s="641"/>
      <c r="AA9" s="643"/>
      <c r="AB9" s="19"/>
      <c r="AC9" s="19"/>
      <c r="AD9" s="19"/>
      <c r="AE9" s="19"/>
      <c r="AF9" s="19"/>
      <c r="AG9" s="19"/>
    </row>
    <row r="10" spans="1:33" ht="71.25" customHeight="1" x14ac:dyDescent="0.3">
      <c r="A10" s="561" t="s">
        <v>632</v>
      </c>
      <c r="B10" s="149" t="s">
        <v>41</v>
      </c>
      <c r="C10" s="522" t="s">
        <v>357</v>
      </c>
      <c r="D10" s="88" t="s">
        <v>886</v>
      </c>
      <c r="E10" s="98" t="s">
        <v>748</v>
      </c>
      <c r="F10" s="98" t="s">
        <v>360</v>
      </c>
      <c r="G10" s="59">
        <v>1</v>
      </c>
      <c r="H10" s="63">
        <v>1</v>
      </c>
      <c r="I10" s="7">
        <v>1</v>
      </c>
      <c r="J10" s="22">
        <f t="shared" ref="J10:J16" si="0">IFERROR((H10/I10),0)</f>
        <v>1</v>
      </c>
      <c r="K10" s="3"/>
      <c r="L10" s="62">
        <f>IFERROR(IF(G10="Según demanda",H10/I10,H10/G10),0)</f>
        <v>1</v>
      </c>
      <c r="M10" s="63"/>
      <c r="N10" s="7"/>
      <c r="O10" s="22">
        <f>IFERROR((M10/N10),0)</f>
        <v>0</v>
      </c>
      <c r="P10" s="3"/>
      <c r="Q10" s="62">
        <f>IFERROR(IF(G10="Según demanda",(M10+H10)/(I10+N10),(M10+H10)/G10),0)</f>
        <v>1</v>
      </c>
      <c r="R10" s="7"/>
      <c r="S10" s="7"/>
      <c r="T10" s="22">
        <f>IFERROR((R10/S10),0)</f>
        <v>0</v>
      </c>
      <c r="U10" s="3"/>
      <c r="V10" s="21">
        <f>IFERROR(IF(G10="Según demanda",(R10+M10+H10)/(I10+N10+S10),(R10+M10+H10)/G10),0)</f>
        <v>1</v>
      </c>
      <c r="W10" s="7"/>
      <c r="X10" s="7"/>
      <c r="Y10" s="22">
        <f>IFERROR((W10/X10),0)</f>
        <v>0</v>
      </c>
      <c r="Z10" s="3"/>
      <c r="AA10" s="21">
        <f>IFERROR(IF(G10="Según demanda",(W10+R10+M10+H10)/(I10+N10+S10+X10),(W10+R10+M10+H10)/G10),0)</f>
        <v>1</v>
      </c>
      <c r="AB10" s="58"/>
    </row>
    <row r="11" spans="1:33" ht="45.6" customHeight="1" x14ac:dyDescent="0.3">
      <c r="A11" s="561"/>
      <c r="B11" s="149" t="s">
        <v>9</v>
      </c>
      <c r="C11" s="522"/>
      <c r="D11" s="88" t="s">
        <v>887</v>
      </c>
      <c r="E11" s="98" t="s">
        <v>358</v>
      </c>
      <c r="F11" s="98" t="s">
        <v>360</v>
      </c>
      <c r="G11" s="59">
        <v>1</v>
      </c>
      <c r="H11" s="63">
        <v>1</v>
      </c>
      <c r="I11" s="7">
        <v>1</v>
      </c>
      <c r="J11" s="22">
        <f t="shared" si="0"/>
        <v>1</v>
      </c>
      <c r="K11" s="3"/>
      <c r="L11" s="62">
        <f>IFERROR(IF(G11="Según demanda",H11/I11,H11/G11),0)</f>
        <v>1</v>
      </c>
      <c r="M11" s="63"/>
      <c r="N11" s="7"/>
      <c r="O11" s="22">
        <f t="shared" ref="O11:O24" si="1">IFERROR((M11/N11),0)</f>
        <v>0</v>
      </c>
      <c r="P11" s="3"/>
      <c r="Q11" s="62">
        <f t="shared" ref="Q11:Q24" si="2">IFERROR(IF(G11="Según demanda",(M11+H11)/(I11+N11),(M11+H11)/G11),0)</f>
        <v>1</v>
      </c>
      <c r="R11" s="7"/>
      <c r="S11" s="7"/>
      <c r="T11" s="22">
        <f t="shared" ref="T11:T54" si="3">IFERROR((R11/S11),0)</f>
        <v>0</v>
      </c>
      <c r="U11" s="3"/>
      <c r="V11" s="21">
        <f t="shared" ref="V11:V56" si="4">IFERROR(IF(G11="Según demanda",(R11+M11+H11)/(I11+N11+S11),(R11+M11+H11)/G11),0)</f>
        <v>1</v>
      </c>
      <c r="W11" s="7"/>
      <c r="X11" s="7"/>
      <c r="Y11" s="22">
        <f t="shared" ref="Y11:Y24" si="5">IFERROR((W11/X11),0)</f>
        <v>0</v>
      </c>
      <c r="Z11" s="3"/>
      <c r="AA11" s="21">
        <f t="shared" ref="AA11:AA24" si="6">IFERROR(IF(G11="Según demanda",(W11+R11+M11+H11)/(I11+N11+S11+X11),(W11+R11+M11+H11)/G11),0)</f>
        <v>1</v>
      </c>
    </row>
    <row r="12" spans="1:33" ht="42.75" customHeight="1" x14ac:dyDescent="0.3">
      <c r="A12" s="561"/>
      <c r="B12" s="149" t="s">
        <v>11</v>
      </c>
      <c r="C12" s="522"/>
      <c r="D12" s="88" t="s">
        <v>888</v>
      </c>
      <c r="E12" s="98" t="s">
        <v>359</v>
      </c>
      <c r="F12" s="98" t="s">
        <v>361</v>
      </c>
      <c r="G12" s="59">
        <v>4</v>
      </c>
      <c r="H12" s="63">
        <v>1</v>
      </c>
      <c r="I12" s="20">
        <v>4</v>
      </c>
      <c r="J12" s="22">
        <f t="shared" si="0"/>
        <v>0.25</v>
      </c>
      <c r="K12" s="3"/>
      <c r="L12" s="62">
        <f t="shared" ref="L12:L54" si="7">IFERROR(IF(G12="Según demanda",H12/I12,H12/G12),0)</f>
        <v>0.25</v>
      </c>
      <c r="M12" s="63"/>
      <c r="N12" s="7"/>
      <c r="O12" s="22">
        <f t="shared" si="1"/>
        <v>0</v>
      </c>
      <c r="P12" s="3"/>
      <c r="Q12" s="62">
        <f t="shared" si="2"/>
        <v>0.25</v>
      </c>
      <c r="R12" s="7"/>
      <c r="S12" s="7"/>
      <c r="T12" s="22">
        <f t="shared" si="3"/>
        <v>0</v>
      </c>
      <c r="U12" s="3"/>
      <c r="V12" s="21">
        <f t="shared" si="4"/>
        <v>0.25</v>
      </c>
      <c r="W12" s="7"/>
      <c r="X12" s="7"/>
      <c r="Y12" s="22">
        <f t="shared" si="5"/>
        <v>0</v>
      </c>
      <c r="Z12" s="3"/>
      <c r="AA12" s="21">
        <f t="shared" si="6"/>
        <v>0.25</v>
      </c>
    </row>
    <row r="13" spans="1:33" ht="57" customHeight="1" x14ac:dyDescent="0.3">
      <c r="A13" s="561" t="s">
        <v>632</v>
      </c>
      <c r="B13" s="149" t="s">
        <v>9</v>
      </c>
      <c r="C13" s="522" t="s">
        <v>362</v>
      </c>
      <c r="D13" s="88" t="s">
        <v>363</v>
      </c>
      <c r="E13" s="98" t="s">
        <v>364</v>
      </c>
      <c r="F13" s="98" t="s">
        <v>369</v>
      </c>
      <c r="G13" s="59">
        <v>4</v>
      </c>
      <c r="H13" s="63">
        <v>1</v>
      </c>
      <c r="I13" s="20">
        <v>4</v>
      </c>
      <c r="J13" s="22">
        <f t="shared" si="0"/>
        <v>0.25</v>
      </c>
      <c r="K13" s="3"/>
      <c r="L13" s="62">
        <f t="shared" si="7"/>
        <v>0.25</v>
      </c>
      <c r="M13" s="63"/>
      <c r="N13" s="7"/>
      <c r="O13" s="22">
        <f t="shared" si="1"/>
        <v>0</v>
      </c>
      <c r="P13" s="3"/>
      <c r="Q13" s="62">
        <f t="shared" si="2"/>
        <v>0.25</v>
      </c>
      <c r="R13" s="7"/>
      <c r="S13" s="7"/>
      <c r="T13" s="22">
        <f t="shared" si="3"/>
        <v>0</v>
      </c>
      <c r="U13" s="3"/>
      <c r="V13" s="21">
        <f t="shared" si="4"/>
        <v>0.25</v>
      </c>
      <c r="W13" s="7"/>
      <c r="X13" s="7"/>
      <c r="Y13" s="22">
        <f t="shared" si="5"/>
        <v>0</v>
      </c>
      <c r="Z13" s="3"/>
      <c r="AA13" s="21">
        <f t="shared" si="6"/>
        <v>0.25</v>
      </c>
    </row>
    <row r="14" spans="1:33" ht="46.95" customHeight="1" x14ac:dyDescent="0.3">
      <c r="A14" s="561"/>
      <c r="B14" s="149" t="s">
        <v>9</v>
      </c>
      <c r="C14" s="522"/>
      <c r="D14" s="88" t="s">
        <v>365</v>
      </c>
      <c r="E14" s="98" t="s">
        <v>366</v>
      </c>
      <c r="F14" s="98" t="s">
        <v>369</v>
      </c>
      <c r="G14" s="59" t="s">
        <v>681</v>
      </c>
      <c r="H14" s="63">
        <v>0</v>
      </c>
      <c r="I14" s="20">
        <v>0</v>
      </c>
      <c r="J14" s="22">
        <f t="shared" si="0"/>
        <v>0</v>
      </c>
      <c r="K14" s="3" t="s">
        <v>889</v>
      </c>
      <c r="L14" s="62">
        <f t="shared" si="7"/>
        <v>0</v>
      </c>
      <c r="M14" s="63"/>
      <c r="N14" s="7"/>
      <c r="O14" s="22">
        <f t="shared" si="1"/>
        <v>0</v>
      </c>
      <c r="P14" s="3"/>
      <c r="Q14" s="62">
        <f t="shared" si="2"/>
        <v>0</v>
      </c>
      <c r="R14" s="7"/>
      <c r="S14" s="7"/>
      <c r="T14" s="22">
        <f>IFERROR((R14/S14),0)</f>
        <v>0</v>
      </c>
      <c r="U14" s="3"/>
      <c r="V14" s="21">
        <f t="shared" si="4"/>
        <v>0</v>
      </c>
      <c r="W14" s="7"/>
      <c r="X14" s="7"/>
      <c r="Y14" s="22">
        <f t="shared" si="5"/>
        <v>0</v>
      </c>
      <c r="Z14" s="3"/>
      <c r="AA14" s="21">
        <f>IFERROR(IF(G14="Según demanda",(W14+R14+M14+H14)/(I14+N14+S14+X14),(W14+R14+M14+H14)/G14),0)</f>
        <v>0</v>
      </c>
    </row>
    <row r="15" spans="1:33" ht="53.4" customHeight="1" x14ac:dyDescent="0.3">
      <c r="A15" s="561"/>
      <c r="B15" s="149" t="s">
        <v>41</v>
      </c>
      <c r="C15" s="522"/>
      <c r="D15" s="88" t="s">
        <v>367</v>
      </c>
      <c r="E15" s="98" t="s">
        <v>368</v>
      </c>
      <c r="F15" s="98" t="s">
        <v>360</v>
      </c>
      <c r="G15" s="59">
        <v>1</v>
      </c>
      <c r="H15" s="63">
        <v>0</v>
      </c>
      <c r="I15" s="7">
        <v>0</v>
      </c>
      <c r="J15" s="22">
        <f t="shared" si="0"/>
        <v>0</v>
      </c>
      <c r="K15" s="3" t="s">
        <v>890</v>
      </c>
      <c r="L15" s="62">
        <f t="shared" si="7"/>
        <v>0</v>
      </c>
      <c r="M15" s="63"/>
      <c r="N15" s="7"/>
      <c r="O15" s="22">
        <f t="shared" si="1"/>
        <v>0</v>
      </c>
      <c r="P15" s="3"/>
      <c r="Q15" s="62">
        <f t="shared" si="2"/>
        <v>0</v>
      </c>
      <c r="R15" s="7"/>
      <c r="S15" s="7"/>
      <c r="T15" s="22">
        <f t="shared" si="3"/>
        <v>0</v>
      </c>
      <c r="U15" s="3"/>
      <c r="V15" s="21">
        <f t="shared" si="4"/>
        <v>0</v>
      </c>
      <c r="W15" s="7"/>
      <c r="X15" s="7"/>
      <c r="Y15" s="22">
        <f t="shared" si="5"/>
        <v>0</v>
      </c>
      <c r="Z15" s="3"/>
      <c r="AA15" s="21">
        <f t="shared" si="6"/>
        <v>0</v>
      </c>
    </row>
    <row r="16" spans="1:33" ht="71.25" customHeight="1" x14ac:dyDescent="0.3">
      <c r="A16" s="561" t="s">
        <v>632</v>
      </c>
      <c r="B16" s="149" t="s">
        <v>12</v>
      </c>
      <c r="C16" s="671" t="s">
        <v>370</v>
      </c>
      <c r="D16" s="88" t="s">
        <v>371</v>
      </c>
      <c r="E16" s="98" t="s">
        <v>372</v>
      </c>
      <c r="F16" s="98" t="s">
        <v>377</v>
      </c>
      <c r="G16" s="59">
        <v>1</v>
      </c>
      <c r="H16" s="63">
        <v>1</v>
      </c>
      <c r="I16" s="7">
        <v>1</v>
      </c>
      <c r="J16" s="22">
        <f t="shared" si="0"/>
        <v>1</v>
      </c>
      <c r="K16" s="3"/>
      <c r="L16" s="62">
        <f t="shared" si="7"/>
        <v>1</v>
      </c>
      <c r="M16" s="63"/>
      <c r="N16" s="7"/>
      <c r="O16" s="22">
        <f t="shared" si="1"/>
        <v>0</v>
      </c>
      <c r="P16" s="3"/>
      <c r="Q16" s="62">
        <f t="shared" si="2"/>
        <v>1</v>
      </c>
      <c r="R16" s="7"/>
      <c r="S16" s="7"/>
      <c r="T16" s="22">
        <f t="shared" si="3"/>
        <v>0</v>
      </c>
      <c r="U16" s="3"/>
      <c r="V16" s="21">
        <f t="shared" si="4"/>
        <v>1</v>
      </c>
      <c r="W16" s="7"/>
      <c r="X16" s="7"/>
      <c r="Y16" s="22">
        <f t="shared" si="5"/>
        <v>0</v>
      </c>
      <c r="Z16" s="3"/>
      <c r="AA16" s="21">
        <f t="shared" si="6"/>
        <v>1</v>
      </c>
    </row>
    <row r="17" spans="1:27" ht="64.2" customHeight="1" x14ac:dyDescent="0.3">
      <c r="A17" s="561"/>
      <c r="B17" s="149" t="s">
        <v>13</v>
      </c>
      <c r="C17" s="671"/>
      <c r="D17" s="88" t="s">
        <v>633</v>
      </c>
      <c r="E17" s="98" t="s">
        <v>373</v>
      </c>
      <c r="F17" s="98" t="s">
        <v>360</v>
      </c>
      <c r="G17" s="59">
        <v>1</v>
      </c>
      <c r="H17" s="63">
        <v>1</v>
      </c>
      <c r="I17" s="7">
        <v>1</v>
      </c>
      <c r="J17" s="22">
        <f t="shared" ref="J17:J51" si="8">IFERROR((H17/I17),0)</f>
        <v>1</v>
      </c>
      <c r="K17" s="3"/>
      <c r="L17" s="62">
        <f t="shared" si="7"/>
        <v>1</v>
      </c>
      <c r="M17" s="63"/>
      <c r="N17" s="7"/>
      <c r="O17" s="22">
        <f t="shared" si="1"/>
        <v>0</v>
      </c>
      <c r="P17" s="3"/>
      <c r="Q17" s="62">
        <f t="shared" si="2"/>
        <v>1</v>
      </c>
      <c r="R17" s="7"/>
      <c r="S17" s="7"/>
      <c r="T17" s="22">
        <f t="shared" si="3"/>
        <v>0</v>
      </c>
      <c r="U17" s="3"/>
      <c r="V17" s="21">
        <f t="shared" si="4"/>
        <v>1</v>
      </c>
      <c r="W17" s="7"/>
      <c r="X17" s="7"/>
      <c r="Y17" s="22">
        <f t="shared" si="5"/>
        <v>0</v>
      </c>
      <c r="Z17" s="3"/>
      <c r="AA17" s="21">
        <f>IFERROR(IF(G17="Según demanda",(W17+R17+M17+H17)/(I17+N17+S17+X17),(W17+R17+M17+H17)/G17),0)</f>
        <v>1</v>
      </c>
    </row>
    <row r="18" spans="1:27" ht="41.4" customHeight="1" x14ac:dyDescent="0.3">
      <c r="A18" s="561"/>
      <c r="B18" s="149" t="s">
        <v>14</v>
      </c>
      <c r="C18" s="671"/>
      <c r="D18" s="88" t="s">
        <v>374</v>
      </c>
      <c r="E18" s="98" t="s">
        <v>375</v>
      </c>
      <c r="F18" s="98" t="s">
        <v>360</v>
      </c>
      <c r="G18" s="59">
        <v>1</v>
      </c>
      <c r="H18" s="63">
        <v>1</v>
      </c>
      <c r="I18" s="7">
        <v>1</v>
      </c>
      <c r="J18" s="22">
        <f t="shared" si="8"/>
        <v>1</v>
      </c>
      <c r="K18" s="3"/>
      <c r="L18" s="62">
        <f t="shared" si="7"/>
        <v>1</v>
      </c>
      <c r="M18" s="63"/>
      <c r="N18" s="7"/>
      <c r="O18" s="22">
        <f t="shared" si="1"/>
        <v>0</v>
      </c>
      <c r="P18" s="3"/>
      <c r="Q18" s="62">
        <f t="shared" si="2"/>
        <v>1</v>
      </c>
      <c r="R18" s="7"/>
      <c r="S18" s="7"/>
      <c r="T18" s="22">
        <f t="shared" si="3"/>
        <v>0</v>
      </c>
      <c r="U18" s="3"/>
      <c r="V18" s="21">
        <f t="shared" si="4"/>
        <v>1</v>
      </c>
      <c r="W18" s="7"/>
      <c r="X18" s="7"/>
      <c r="Y18" s="22">
        <f t="shared" si="5"/>
        <v>0</v>
      </c>
      <c r="Z18" s="3"/>
      <c r="AA18" s="21">
        <f t="shared" si="6"/>
        <v>1</v>
      </c>
    </row>
    <row r="19" spans="1:27" ht="57" customHeight="1" x14ac:dyDescent="0.3">
      <c r="A19" s="561" t="s">
        <v>632</v>
      </c>
      <c r="B19" s="149" t="s">
        <v>42</v>
      </c>
      <c r="C19" s="671"/>
      <c r="D19" s="88" t="s">
        <v>376</v>
      </c>
      <c r="E19" s="98" t="s">
        <v>372</v>
      </c>
      <c r="F19" s="98" t="s">
        <v>378</v>
      </c>
      <c r="G19" s="59">
        <v>1</v>
      </c>
      <c r="H19" s="63">
        <v>1</v>
      </c>
      <c r="I19" s="20">
        <v>1</v>
      </c>
      <c r="J19" s="22">
        <f t="shared" si="8"/>
        <v>1</v>
      </c>
      <c r="K19" s="3"/>
      <c r="L19" s="62">
        <f t="shared" si="7"/>
        <v>1</v>
      </c>
      <c r="M19" s="63"/>
      <c r="N19" s="7"/>
      <c r="O19" s="22">
        <f t="shared" si="1"/>
        <v>0</v>
      </c>
      <c r="P19" s="3"/>
      <c r="Q19" s="62">
        <f t="shared" si="2"/>
        <v>1</v>
      </c>
      <c r="R19" s="7"/>
      <c r="S19" s="7"/>
      <c r="T19" s="22">
        <f t="shared" si="3"/>
        <v>0</v>
      </c>
      <c r="U19" s="3"/>
      <c r="V19" s="21">
        <f t="shared" si="4"/>
        <v>1</v>
      </c>
      <c r="W19" s="7"/>
      <c r="X19" s="7"/>
      <c r="Y19" s="22">
        <f t="shared" si="5"/>
        <v>0</v>
      </c>
      <c r="Z19" s="3"/>
      <c r="AA19" s="21">
        <f t="shared" si="6"/>
        <v>1</v>
      </c>
    </row>
    <row r="20" spans="1:27" ht="171" customHeight="1" x14ac:dyDescent="0.3">
      <c r="A20" s="561"/>
      <c r="B20" s="149" t="s">
        <v>10</v>
      </c>
      <c r="C20" s="522" t="s">
        <v>379</v>
      </c>
      <c r="D20" s="98" t="s">
        <v>380</v>
      </c>
      <c r="E20" s="98" t="s">
        <v>381</v>
      </c>
      <c r="F20" s="98" t="s">
        <v>430</v>
      </c>
      <c r="G20" s="59" t="s">
        <v>681</v>
      </c>
      <c r="H20" s="63">
        <v>0</v>
      </c>
      <c r="I20" s="63">
        <v>0</v>
      </c>
      <c r="J20" s="22">
        <f t="shared" si="8"/>
        <v>0</v>
      </c>
      <c r="K20" s="59" t="s">
        <v>891</v>
      </c>
      <c r="L20" s="62">
        <f t="shared" si="7"/>
        <v>0</v>
      </c>
      <c r="M20" s="63"/>
      <c r="N20" s="63"/>
      <c r="O20" s="69">
        <f t="shared" si="1"/>
        <v>0</v>
      </c>
      <c r="P20" s="59"/>
      <c r="Q20" s="62">
        <f t="shared" si="2"/>
        <v>0</v>
      </c>
      <c r="R20" s="7"/>
      <c r="S20" s="7"/>
      <c r="T20" s="22">
        <f t="shared" si="3"/>
        <v>0</v>
      </c>
      <c r="U20" s="3"/>
      <c r="V20" s="21">
        <f t="shared" si="4"/>
        <v>0</v>
      </c>
      <c r="W20" s="7"/>
      <c r="X20" s="7"/>
      <c r="Y20" s="22">
        <f t="shared" si="5"/>
        <v>0</v>
      </c>
      <c r="Z20" s="59"/>
      <c r="AA20" s="21">
        <f>IFERROR(IF(G20="Según demanda",(W20+R20+M20+H20)/(I20+N20+S20+X20),(W20+R20+M20+H20)/G20),0)</f>
        <v>0</v>
      </c>
    </row>
    <row r="21" spans="1:27" ht="142.5" customHeight="1" x14ac:dyDescent="0.3">
      <c r="A21" s="561"/>
      <c r="B21" s="149" t="s">
        <v>10</v>
      </c>
      <c r="C21" s="522"/>
      <c r="D21" s="98" t="s">
        <v>382</v>
      </c>
      <c r="E21" s="98" t="s">
        <v>381</v>
      </c>
      <c r="F21" s="98" t="s">
        <v>431</v>
      </c>
      <c r="G21" s="59"/>
      <c r="H21" s="63">
        <v>0</v>
      </c>
      <c r="I21" s="63">
        <v>0</v>
      </c>
      <c r="J21" s="22">
        <f t="shared" si="8"/>
        <v>0</v>
      </c>
      <c r="K21" s="59"/>
      <c r="L21" s="62">
        <f t="shared" si="7"/>
        <v>0</v>
      </c>
      <c r="M21" s="63"/>
      <c r="N21" s="63"/>
      <c r="O21" s="69">
        <f t="shared" si="1"/>
        <v>0</v>
      </c>
      <c r="P21" s="59"/>
      <c r="Q21" s="62">
        <f t="shared" si="2"/>
        <v>0</v>
      </c>
      <c r="R21" s="63"/>
      <c r="S21" s="63"/>
      <c r="T21" s="69">
        <f t="shared" si="3"/>
        <v>0</v>
      </c>
      <c r="U21" s="59"/>
      <c r="V21" s="62">
        <f t="shared" si="4"/>
        <v>0</v>
      </c>
      <c r="W21" s="63"/>
      <c r="X21" s="63"/>
      <c r="Y21" s="69">
        <f t="shared" si="5"/>
        <v>0</v>
      </c>
      <c r="Z21" s="59"/>
      <c r="AA21" s="21">
        <f t="shared" si="6"/>
        <v>0</v>
      </c>
    </row>
    <row r="22" spans="1:27" ht="57" customHeight="1" x14ac:dyDescent="0.3">
      <c r="A22" s="561" t="s">
        <v>632</v>
      </c>
      <c r="B22" s="149" t="s">
        <v>15</v>
      </c>
      <c r="C22" s="503" t="s">
        <v>383</v>
      </c>
      <c r="D22" s="98" t="s">
        <v>634</v>
      </c>
      <c r="E22" s="98" t="s">
        <v>384</v>
      </c>
      <c r="F22" s="98" t="s">
        <v>378</v>
      </c>
      <c r="G22" s="59">
        <v>1</v>
      </c>
      <c r="H22" s="63">
        <v>1</v>
      </c>
      <c r="I22" s="20">
        <v>1</v>
      </c>
      <c r="J22" s="22">
        <f t="shared" si="8"/>
        <v>1</v>
      </c>
      <c r="K22" s="331" t="s">
        <v>891</v>
      </c>
      <c r="L22" s="62">
        <f t="shared" si="7"/>
        <v>1</v>
      </c>
      <c r="M22" s="63"/>
      <c r="N22" s="7"/>
      <c r="O22" s="22">
        <f t="shared" si="1"/>
        <v>0</v>
      </c>
      <c r="P22" s="3"/>
      <c r="Q22" s="62">
        <f t="shared" si="2"/>
        <v>1</v>
      </c>
      <c r="R22" s="7"/>
      <c r="S22" s="7"/>
      <c r="T22" s="22">
        <f t="shared" si="3"/>
        <v>0</v>
      </c>
      <c r="U22" s="3"/>
      <c r="V22" s="21">
        <f t="shared" si="4"/>
        <v>1</v>
      </c>
      <c r="W22" s="7"/>
      <c r="X22" s="7"/>
      <c r="Y22" s="22">
        <f t="shared" si="5"/>
        <v>0</v>
      </c>
      <c r="Z22" s="3"/>
      <c r="AA22" s="21">
        <f>IFERROR(IF(G22="Según demanda",(W22+R22+M22+H22)/(I22+N22+S22+X22),(W22+R22+M22+H22)/G22),0)</f>
        <v>1</v>
      </c>
    </row>
    <row r="23" spans="1:27" ht="57" customHeight="1" x14ac:dyDescent="0.3">
      <c r="A23" s="561"/>
      <c r="B23" s="149" t="s">
        <v>43</v>
      </c>
      <c r="C23" s="504"/>
      <c r="D23" s="98" t="s">
        <v>385</v>
      </c>
      <c r="E23" s="98" t="s">
        <v>386</v>
      </c>
      <c r="F23" s="98" t="s">
        <v>432</v>
      </c>
      <c r="G23" s="59">
        <v>1</v>
      </c>
      <c r="H23" s="63">
        <v>7</v>
      </c>
      <c r="I23" s="20">
        <v>7</v>
      </c>
      <c r="J23" s="22">
        <f t="shared" si="8"/>
        <v>1</v>
      </c>
      <c r="K23" s="3" t="s">
        <v>892</v>
      </c>
      <c r="L23" s="62">
        <f t="shared" si="7"/>
        <v>7</v>
      </c>
      <c r="M23" s="63"/>
      <c r="N23" s="7"/>
      <c r="O23" s="22">
        <f t="shared" si="1"/>
        <v>0</v>
      </c>
      <c r="P23" s="3"/>
      <c r="Q23" s="62">
        <f t="shared" si="2"/>
        <v>7</v>
      </c>
      <c r="R23" s="7"/>
      <c r="S23" s="7"/>
      <c r="T23" s="22">
        <f t="shared" si="3"/>
        <v>0</v>
      </c>
      <c r="U23" s="3"/>
      <c r="V23" s="21">
        <f t="shared" si="4"/>
        <v>7</v>
      </c>
      <c r="W23" s="7"/>
      <c r="X23" s="7"/>
      <c r="Y23" s="22">
        <f t="shared" si="5"/>
        <v>0</v>
      </c>
      <c r="Z23" s="3"/>
      <c r="AA23" s="21">
        <f t="shared" si="6"/>
        <v>7</v>
      </c>
    </row>
    <row r="24" spans="1:27" ht="57" customHeight="1" x14ac:dyDescent="0.3">
      <c r="A24" s="561"/>
      <c r="B24" s="149" t="s">
        <v>16</v>
      </c>
      <c r="C24" s="92" t="s">
        <v>387</v>
      </c>
      <c r="D24" s="92" t="s">
        <v>635</v>
      </c>
      <c r="E24" s="92" t="s">
        <v>388</v>
      </c>
      <c r="F24" s="98" t="s">
        <v>360</v>
      </c>
      <c r="G24" s="59" t="s">
        <v>681</v>
      </c>
      <c r="H24" s="63">
        <v>5</v>
      </c>
      <c r="I24" s="20">
        <v>5</v>
      </c>
      <c r="J24" s="22">
        <f t="shared" si="8"/>
        <v>1</v>
      </c>
      <c r="K24" s="3"/>
      <c r="L24" s="62">
        <f t="shared" si="7"/>
        <v>0</v>
      </c>
      <c r="M24" s="63"/>
      <c r="N24" s="7"/>
      <c r="O24" s="22">
        <f t="shared" si="1"/>
        <v>0</v>
      </c>
      <c r="P24" s="3"/>
      <c r="Q24" s="62">
        <f t="shared" si="2"/>
        <v>0</v>
      </c>
      <c r="R24" s="7"/>
      <c r="S24" s="7"/>
      <c r="T24" s="22">
        <f t="shared" si="3"/>
        <v>0</v>
      </c>
      <c r="U24" s="3"/>
      <c r="V24" s="21">
        <f t="shared" si="4"/>
        <v>0</v>
      </c>
      <c r="W24" s="7"/>
      <c r="X24" s="7"/>
      <c r="Y24" s="22">
        <f t="shared" si="5"/>
        <v>0</v>
      </c>
      <c r="Z24" s="3"/>
      <c r="AA24" s="21">
        <f t="shared" si="6"/>
        <v>0</v>
      </c>
    </row>
    <row r="25" spans="1:27" ht="57" customHeight="1" x14ac:dyDescent="0.3">
      <c r="A25" s="561" t="s">
        <v>632</v>
      </c>
      <c r="B25" s="150" t="s">
        <v>38</v>
      </c>
      <c r="C25" s="92" t="s">
        <v>389</v>
      </c>
      <c r="D25" s="92" t="s">
        <v>390</v>
      </c>
      <c r="E25" s="92" t="s">
        <v>391</v>
      </c>
      <c r="F25" s="98" t="s">
        <v>360</v>
      </c>
      <c r="G25" s="59" t="s">
        <v>681</v>
      </c>
      <c r="H25" s="63">
        <v>2</v>
      </c>
      <c r="I25" s="61">
        <v>2</v>
      </c>
      <c r="J25" s="22">
        <f t="shared" si="8"/>
        <v>1</v>
      </c>
      <c r="K25" s="8" t="s">
        <v>893</v>
      </c>
      <c r="L25" s="62">
        <f t="shared" si="7"/>
        <v>0</v>
      </c>
      <c r="M25" s="63"/>
      <c r="N25" s="7"/>
      <c r="O25" s="22">
        <f t="shared" ref="O25:O54" si="9">IFERROR((M25/N25),0)</f>
        <v>0</v>
      </c>
      <c r="P25" s="9"/>
      <c r="Q25" s="21">
        <f t="shared" ref="Q25:Q56" si="10">IFERROR(IF(G25="Según demanda",(M25+H25)/(I25+N25),(M25+H25)/G25),0)</f>
        <v>0</v>
      </c>
      <c r="R25" s="3"/>
      <c r="S25" s="7"/>
      <c r="T25" s="22">
        <f t="shared" si="3"/>
        <v>0</v>
      </c>
      <c r="U25" s="9"/>
      <c r="V25" s="21">
        <f t="shared" si="4"/>
        <v>0</v>
      </c>
      <c r="W25" s="7"/>
      <c r="X25" s="7"/>
      <c r="Y25" s="22">
        <f t="shared" ref="Y25:Y50" si="11">IFERROR((W25/X25),0)</f>
        <v>0</v>
      </c>
      <c r="Z25" s="8"/>
      <c r="AA25" s="21">
        <f t="shared" ref="AA25:AA30" si="12">IFERROR(IF(G25="Según demanda",(W25+R25+M25+H25)/(I25+N25+S25+X25),(W25+R25+M25+H25)/G25),0)</f>
        <v>0</v>
      </c>
    </row>
    <row r="26" spans="1:27" ht="142.5" customHeight="1" x14ac:dyDescent="0.3">
      <c r="A26" s="561"/>
      <c r="B26" s="150" t="s">
        <v>39</v>
      </c>
      <c r="C26" s="98" t="s">
        <v>392</v>
      </c>
      <c r="D26" s="94" t="s">
        <v>393</v>
      </c>
      <c r="E26" s="98" t="s">
        <v>394</v>
      </c>
      <c r="F26" s="98" t="s">
        <v>433</v>
      </c>
      <c r="G26" s="59">
        <v>6</v>
      </c>
      <c r="H26" s="63">
        <v>3</v>
      </c>
      <c r="I26" s="61">
        <v>3</v>
      </c>
      <c r="J26" s="22">
        <f t="shared" si="8"/>
        <v>1</v>
      </c>
      <c r="K26" s="8" t="s">
        <v>894</v>
      </c>
      <c r="L26" s="62">
        <f t="shared" si="7"/>
        <v>0.5</v>
      </c>
      <c r="M26" s="7"/>
      <c r="N26" s="7"/>
      <c r="O26" s="22">
        <f t="shared" si="9"/>
        <v>0</v>
      </c>
      <c r="P26" s="9"/>
      <c r="Q26" s="21">
        <f t="shared" si="10"/>
        <v>0.5</v>
      </c>
      <c r="R26" s="3"/>
      <c r="S26" s="7"/>
      <c r="T26" s="22">
        <f t="shared" si="3"/>
        <v>0</v>
      </c>
      <c r="U26" s="9"/>
      <c r="V26" s="21">
        <f t="shared" si="4"/>
        <v>0.5</v>
      </c>
      <c r="W26" s="7"/>
      <c r="X26" s="7"/>
      <c r="Y26" s="22">
        <f t="shared" si="11"/>
        <v>0</v>
      </c>
      <c r="Z26" s="9"/>
      <c r="AA26" s="21">
        <f t="shared" si="12"/>
        <v>0.5</v>
      </c>
    </row>
    <row r="27" spans="1:27" ht="71.25" customHeight="1" x14ac:dyDescent="0.3">
      <c r="A27" s="561"/>
      <c r="B27" s="150" t="s">
        <v>40</v>
      </c>
      <c r="C27" s="503" t="s">
        <v>395</v>
      </c>
      <c r="D27" s="669" t="s">
        <v>396</v>
      </c>
      <c r="E27" s="91" t="s">
        <v>397</v>
      </c>
      <c r="F27" s="98" t="s">
        <v>434</v>
      </c>
      <c r="G27" s="59">
        <v>1</v>
      </c>
      <c r="H27" s="63">
        <v>0</v>
      </c>
      <c r="I27" s="61">
        <v>0</v>
      </c>
      <c r="J27" s="22">
        <f t="shared" si="8"/>
        <v>0</v>
      </c>
      <c r="K27" s="8" t="s">
        <v>895</v>
      </c>
      <c r="L27" s="62">
        <f t="shared" si="7"/>
        <v>0</v>
      </c>
      <c r="M27" s="7"/>
      <c r="N27" s="7"/>
      <c r="O27" s="22">
        <f t="shared" si="9"/>
        <v>0</v>
      </c>
      <c r="P27" s="8"/>
      <c r="Q27" s="21">
        <f t="shared" si="10"/>
        <v>0</v>
      </c>
      <c r="R27" s="3"/>
      <c r="S27" s="7"/>
      <c r="T27" s="22">
        <f t="shared" si="3"/>
        <v>0</v>
      </c>
      <c r="U27" s="8"/>
      <c r="V27" s="21">
        <f t="shared" si="4"/>
        <v>0</v>
      </c>
      <c r="W27" s="7"/>
      <c r="X27" s="7"/>
      <c r="Y27" s="22">
        <f t="shared" si="11"/>
        <v>0</v>
      </c>
      <c r="Z27" s="8"/>
      <c r="AA27" s="21">
        <f t="shared" si="12"/>
        <v>0</v>
      </c>
    </row>
    <row r="28" spans="1:27" ht="71.25" customHeight="1" x14ac:dyDescent="0.3">
      <c r="A28" s="561" t="s">
        <v>632</v>
      </c>
      <c r="B28" s="150" t="s">
        <v>40</v>
      </c>
      <c r="C28" s="530"/>
      <c r="D28" s="670"/>
      <c r="E28" s="618" t="s">
        <v>398</v>
      </c>
      <c r="F28" s="74" t="s">
        <v>435</v>
      </c>
      <c r="G28" s="59">
        <v>1</v>
      </c>
      <c r="H28" s="63">
        <v>0</v>
      </c>
      <c r="I28" s="61">
        <v>0</v>
      </c>
      <c r="J28" s="22">
        <f t="shared" si="8"/>
        <v>0</v>
      </c>
      <c r="K28" s="8"/>
      <c r="L28" s="62">
        <f t="shared" si="7"/>
        <v>0</v>
      </c>
      <c r="M28" s="7"/>
      <c r="N28" s="73"/>
      <c r="O28" s="22">
        <f t="shared" si="9"/>
        <v>0</v>
      </c>
      <c r="P28" s="8"/>
      <c r="Q28" s="21">
        <f t="shared" si="10"/>
        <v>0</v>
      </c>
      <c r="R28" s="3"/>
      <c r="S28" s="7"/>
      <c r="T28" s="22">
        <f t="shared" si="3"/>
        <v>0</v>
      </c>
      <c r="U28" s="8"/>
      <c r="V28" s="21">
        <f t="shared" si="4"/>
        <v>0</v>
      </c>
      <c r="W28" s="7"/>
      <c r="X28" s="7"/>
      <c r="Y28" s="22">
        <f t="shared" si="11"/>
        <v>0</v>
      </c>
      <c r="Z28" s="8"/>
      <c r="AA28" s="21">
        <f t="shared" si="12"/>
        <v>0</v>
      </c>
    </row>
    <row r="29" spans="1:27" ht="54" customHeight="1" x14ac:dyDescent="0.3">
      <c r="A29" s="561"/>
      <c r="B29" s="150" t="s">
        <v>40</v>
      </c>
      <c r="C29" s="530"/>
      <c r="D29" s="91" t="s">
        <v>399</v>
      </c>
      <c r="E29" s="619"/>
      <c r="F29" s="74" t="s">
        <v>436</v>
      </c>
      <c r="G29" s="101" t="s">
        <v>687</v>
      </c>
      <c r="H29" s="63">
        <v>0</v>
      </c>
      <c r="I29" s="61">
        <v>0</v>
      </c>
      <c r="J29" s="22">
        <f t="shared" si="8"/>
        <v>0</v>
      </c>
      <c r="K29" s="8"/>
      <c r="L29" s="62">
        <f t="shared" si="7"/>
        <v>0</v>
      </c>
      <c r="M29" s="7"/>
      <c r="N29" s="7"/>
      <c r="O29" s="22">
        <f t="shared" si="9"/>
        <v>0</v>
      </c>
      <c r="P29" s="8"/>
      <c r="Q29" s="21">
        <f t="shared" si="10"/>
        <v>0</v>
      </c>
      <c r="R29" s="3"/>
      <c r="S29" s="7"/>
      <c r="T29" s="22">
        <f t="shared" si="3"/>
        <v>0</v>
      </c>
      <c r="U29" s="70"/>
      <c r="V29" s="21">
        <f t="shared" si="4"/>
        <v>0</v>
      </c>
      <c r="W29" s="7"/>
      <c r="X29" s="7"/>
      <c r="Y29" s="22">
        <f t="shared" si="11"/>
        <v>0</v>
      </c>
      <c r="Z29" s="70"/>
      <c r="AA29" s="21">
        <f t="shared" si="12"/>
        <v>0</v>
      </c>
    </row>
    <row r="30" spans="1:27" ht="41.4" customHeight="1" x14ac:dyDescent="0.3">
      <c r="A30" s="561"/>
      <c r="B30" s="151" t="s">
        <v>40</v>
      </c>
      <c r="C30" s="530"/>
      <c r="D30" s="91" t="s">
        <v>400</v>
      </c>
      <c r="E30" s="91" t="s">
        <v>401</v>
      </c>
      <c r="F30" s="98" t="s">
        <v>360</v>
      </c>
      <c r="G30" s="71" t="s">
        <v>681</v>
      </c>
      <c r="H30" s="63">
        <v>0</v>
      </c>
      <c r="I30" s="61">
        <v>0</v>
      </c>
      <c r="J30" s="22">
        <f t="shared" si="8"/>
        <v>0</v>
      </c>
      <c r="K30" s="8"/>
      <c r="L30" s="62">
        <f t="shared" si="7"/>
        <v>0</v>
      </c>
      <c r="M30" s="7"/>
      <c r="N30" s="7"/>
      <c r="O30" s="22">
        <f t="shared" si="9"/>
        <v>0</v>
      </c>
      <c r="P30" s="9"/>
      <c r="Q30" s="21">
        <f t="shared" si="10"/>
        <v>0</v>
      </c>
      <c r="R30" s="3"/>
      <c r="S30" s="7"/>
      <c r="T30" s="22">
        <f t="shared" si="3"/>
        <v>0</v>
      </c>
      <c r="U30" s="9"/>
      <c r="V30" s="21">
        <f t="shared" si="4"/>
        <v>0</v>
      </c>
      <c r="W30" s="7"/>
      <c r="X30" s="7"/>
      <c r="Y30" s="22">
        <f t="shared" si="11"/>
        <v>0</v>
      </c>
      <c r="Z30" s="8"/>
      <c r="AA30" s="21">
        <f t="shared" si="12"/>
        <v>0</v>
      </c>
    </row>
    <row r="31" spans="1:27" ht="71.25" customHeight="1" x14ac:dyDescent="0.3">
      <c r="A31" s="561" t="s">
        <v>632</v>
      </c>
      <c r="B31" s="151" t="s">
        <v>40</v>
      </c>
      <c r="C31" s="530"/>
      <c r="D31" s="91" t="s">
        <v>402</v>
      </c>
      <c r="E31" s="91" t="s">
        <v>401</v>
      </c>
      <c r="F31" s="98" t="s">
        <v>360</v>
      </c>
      <c r="G31" s="101">
        <v>0.01</v>
      </c>
      <c r="H31" s="60">
        <v>0</v>
      </c>
      <c r="I31" s="61">
        <v>0</v>
      </c>
      <c r="J31" s="22">
        <f t="shared" si="8"/>
        <v>0</v>
      </c>
      <c r="K31" s="59"/>
      <c r="L31" s="62">
        <f t="shared" si="7"/>
        <v>0</v>
      </c>
      <c r="M31" s="60"/>
      <c r="N31" s="63"/>
      <c r="O31" s="22">
        <f t="shared" si="9"/>
        <v>0</v>
      </c>
      <c r="P31" s="70"/>
      <c r="Q31" s="62">
        <f t="shared" si="10"/>
        <v>0</v>
      </c>
      <c r="R31" s="63"/>
      <c r="S31" s="63"/>
      <c r="T31" s="22">
        <f t="shared" si="3"/>
        <v>0</v>
      </c>
      <c r="U31" s="70"/>
      <c r="V31" s="62">
        <f t="shared" si="4"/>
        <v>0</v>
      </c>
      <c r="W31" s="63"/>
      <c r="X31" s="63"/>
      <c r="Y31" s="22">
        <f t="shared" si="11"/>
        <v>0</v>
      </c>
      <c r="Z31" s="70"/>
      <c r="AA31" s="62">
        <f>IFERROR(IF(G31="Según demanda",(W31+R31+M31+H31)/(I31+N31+S31+X31),(W31+R31+M31+H31)/G31),0)</f>
        <v>0</v>
      </c>
    </row>
    <row r="32" spans="1:27" ht="85.5" customHeight="1" x14ac:dyDescent="0.3">
      <c r="A32" s="561"/>
      <c r="B32" s="151" t="s">
        <v>40</v>
      </c>
      <c r="C32" s="530"/>
      <c r="D32" s="91" t="s">
        <v>403</v>
      </c>
      <c r="E32" s="91" t="s">
        <v>404</v>
      </c>
      <c r="F32" s="98" t="s">
        <v>360</v>
      </c>
      <c r="G32" s="72">
        <v>1</v>
      </c>
      <c r="H32" s="60">
        <v>0</v>
      </c>
      <c r="I32" s="61">
        <v>0</v>
      </c>
      <c r="J32" s="22">
        <f t="shared" si="8"/>
        <v>0</v>
      </c>
      <c r="K32" s="59"/>
      <c r="L32" s="62">
        <f t="shared" si="7"/>
        <v>0</v>
      </c>
      <c r="M32" s="60"/>
      <c r="N32" s="63"/>
      <c r="O32" s="22">
        <f t="shared" si="9"/>
        <v>0</v>
      </c>
      <c r="P32" s="70"/>
      <c r="Q32" s="62">
        <f t="shared" si="10"/>
        <v>0</v>
      </c>
      <c r="R32" s="63"/>
      <c r="S32" s="63"/>
      <c r="T32" s="22">
        <f t="shared" si="3"/>
        <v>0</v>
      </c>
      <c r="U32" s="70"/>
      <c r="V32" s="62">
        <f t="shared" si="4"/>
        <v>0</v>
      </c>
      <c r="W32" s="63"/>
      <c r="X32" s="63"/>
      <c r="Y32" s="22">
        <f t="shared" si="11"/>
        <v>0</v>
      </c>
      <c r="Z32" s="70"/>
      <c r="AA32" s="62">
        <f>IFERROR(IF(G32="Según demanda",(W32+R32+M32+H32)/(I32+N32+S32+X32),(W32+R32+M32+H32)/G32),0)</f>
        <v>0</v>
      </c>
    </row>
    <row r="33" spans="1:27" ht="55.2" customHeight="1" x14ac:dyDescent="0.3">
      <c r="A33" s="561"/>
      <c r="B33" s="151" t="s">
        <v>40</v>
      </c>
      <c r="C33" s="530"/>
      <c r="D33" s="91" t="s">
        <v>405</v>
      </c>
      <c r="E33" s="91" t="s">
        <v>406</v>
      </c>
      <c r="F33" s="98" t="s">
        <v>360</v>
      </c>
      <c r="G33" s="71" t="s">
        <v>681</v>
      </c>
      <c r="H33" s="63">
        <v>0</v>
      </c>
      <c r="I33" s="61">
        <v>0</v>
      </c>
      <c r="J33" s="22">
        <f t="shared" si="8"/>
        <v>0</v>
      </c>
      <c r="K33" s="59"/>
      <c r="L33" s="62">
        <f t="shared" si="7"/>
        <v>0</v>
      </c>
      <c r="M33" s="63"/>
      <c r="N33" s="63"/>
      <c r="O33" s="22">
        <f t="shared" si="9"/>
        <v>0</v>
      </c>
      <c r="P33" s="70"/>
      <c r="Q33" s="62">
        <f t="shared" si="10"/>
        <v>0</v>
      </c>
      <c r="R33" s="63"/>
      <c r="S33" s="63"/>
      <c r="T33" s="22">
        <f t="shared" si="3"/>
        <v>0</v>
      </c>
      <c r="U33" s="70"/>
      <c r="V33" s="62">
        <f t="shared" si="4"/>
        <v>0</v>
      </c>
      <c r="W33" s="63"/>
      <c r="X33" s="63"/>
      <c r="Y33" s="22">
        <f t="shared" si="11"/>
        <v>0</v>
      </c>
      <c r="Z33" s="70"/>
      <c r="AA33" s="62">
        <f>IFERROR(IF(G33="Según demanda",(W33+R33+M33+H33)/(I33+N33+S33+X33),(W33+R33+M33+H33)/G33),0)</f>
        <v>0</v>
      </c>
    </row>
    <row r="34" spans="1:27" ht="82.8" x14ac:dyDescent="0.3">
      <c r="A34" s="561" t="s">
        <v>632</v>
      </c>
      <c r="B34" s="151" t="s">
        <v>40</v>
      </c>
      <c r="C34" s="530"/>
      <c r="D34" s="91" t="s">
        <v>407</v>
      </c>
      <c r="E34" s="91" t="s">
        <v>408</v>
      </c>
      <c r="F34" s="98" t="s">
        <v>437</v>
      </c>
      <c r="G34" s="71" t="s">
        <v>681</v>
      </c>
      <c r="H34" s="63">
        <v>0</v>
      </c>
      <c r="I34" s="64">
        <v>0</v>
      </c>
      <c r="J34" s="22">
        <f t="shared" si="8"/>
        <v>0</v>
      </c>
      <c r="K34" s="59"/>
      <c r="L34" s="62">
        <f t="shared" si="7"/>
        <v>0</v>
      </c>
      <c r="M34" s="60"/>
      <c r="N34" s="63"/>
      <c r="O34" s="22">
        <f t="shared" si="9"/>
        <v>0</v>
      </c>
      <c r="P34" s="70"/>
      <c r="Q34" s="62">
        <f t="shared" si="10"/>
        <v>0</v>
      </c>
      <c r="R34" s="60"/>
      <c r="S34" s="63"/>
      <c r="T34" s="22">
        <f t="shared" si="3"/>
        <v>0</v>
      </c>
      <c r="U34" s="66"/>
      <c r="V34" s="62">
        <f t="shared" si="4"/>
        <v>0</v>
      </c>
      <c r="W34" s="63"/>
      <c r="X34" s="63"/>
      <c r="Y34" s="22">
        <f t="shared" si="11"/>
        <v>0</v>
      </c>
      <c r="Z34" s="70"/>
      <c r="AA34" s="62">
        <f>IFERROR(IF(G34="Según demanda",(W34+R34+M34+H34)/(I34+N34+S34+X34),(W34+R34+M34+H34)/G34),0)</f>
        <v>0</v>
      </c>
    </row>
    <row r="35" spans="1:27" ht="71.25" customHeight="1" x14ac:dyDescent="0.3">
      <c r="A35" s="561"/>
      <c r="B35" s="151" t="s">
        <v>40</v>
      </c>
      <c r="C35" s="530"/>
      <c r="D35" s="91" t="s">
        <v>409</v>
      </c>
      <c r="E35" s="91" t="s">
        <v>410</v>
      </c>
      <c r="F35" s="98" t="s">
        <v>438</v>
      </c>
      <c r="G35" s="71" t="s">
        <v>681</v>
      </c>
      <c r="H35" s="63">
        <v>0</v>
      </c>
      <c r="I35" s="64">
        <v>0</v>
      </c>
      <c r="J35" s="22">
        <f t="shared" si="8"/>
        <v>0</v>
      </c>
      <c r="K35" s="65"/>
      <c r="L35" s="62">
        <f t="shared" si="7"/>
        <v>0</v>
      </c>
      <c r="M35" s="63"/>
      <c r="N35" s="63"/>
      <c r="O35" s="22">
        <f t="shared" si="9"/>
        <v>0</v>
      </c>
      <c r="P35" s="65"/>
      <c r="Q35" s="62">
        <f t="shared" si="10"/>
        <v>0</v>
      </c>
      <c r="R35" s="63"/>
      <c r="S35" s="63"/>
      <c r="T35" s="22">
        <f t="shared" si="3"/>
        <v>0</v>
      </c>
      <c r="U35" s="79"/>
      <c r="V35" s="62">
        <f t="shared" si="4"/>
        <v>0</v>
      </c>
      <c r="W35" s="63"/>
      <c r="X35" s="63"/>
      <c r="Y35" s="22">
        <f t="shared" si="11"/>
        <v>0</v>
      </c>
      <c r="Z35" s="65"/>
      <c r="AA35" s="62">
        <f t="shared" ref="AA35:AA40" si="13">IFERROR(IF(G35="Según demanda",(W35+R35+M35+H35)/(I35+N35+S35+X35),(W35+R35+M35+H35)/G35),0)</f>
        <v>0</v>
      </c>
    </row>
    <row r="36" spans="1:27" ht="43.2" x14ac:dyDescent="0.3">
      <c r="A36" s="561"/>
      <c r="B36" s="151" t="s">
        <v>40</v>
      </c>
      <c r="C36" s="504"/>
      <c r="D36" s="95" t="s">
        <v>411</v>
      </c>
      <c r="E36" s="95" t="s">
        <v>412</v>
      </c>
      <c r="F36" s="95" t="s">
        <v>439</v>
      </c>
      <c r="G36" s="72">
        <v>4</v>
      </c>
      <c r="H36" s="63">
        <v>0</v>
      </c>
      <c r="I36" s="61">
        <v>0</v>
      </c>
      <c r="J36" s="22">
        <f t="shared" si="8"/>
        <v>0</v>
      </c>
      <c r="K36" s="66"/>
      <c r="L36" s="62">
        <f t="shared" si="7"/>
        <v>0</v>
      </c>
      <c r="M36" s="63"/>
      <c r="N36" s="63"/>
      <c r="O36" s="22">
        <f t="shared" si="9"/>
        <v>0</v>
      </c>
      <c r="P36" s="75"/>
      <c r="Q36" s="62">
        <f t="shared" si="10"/>
        <v>0</v>
      </c>
      <c r="R36" s="63"/>
      <c r="S36" s="63"/>
      <c r="T36" s="22">
        <f t="shared" si="3"/>
        <v>0</v>
      </c>
      <c r="U36" s="66"/>
      <c r="V36" s="62">
        <f t="shared" si="4"/>
        <v>0</v>
      </c>
      <c r="W36" s="63"/>
      <c r="X36" s="63"/>
      <c r="Y36" s="22">
        <f t="shared" si="11"/>
        <v>0</v>
      </c>
      <c r="Z36" s="85"/>
      <c r="AA36" s="62">
        <f t="shared" si="13"/>
        <v>0</v>
      </c>
    </row>
    <row r="37" spans="1:27" ht="55.2" x14ac:dyDescent="0.3">
      <c r="A37" s="561" t="s">
        <v>632</v>
      </c>
      <c r="B37" s="151" t="s">
        <v>40</v>
      </c>
      <c r="C37" s="620" t="s">
        <v>413</v>
      </c>
      <c r="D37" s="89" t="s">
        <v>414</v>
      </c>
      <c r="E37" s="96" t="s">
        <v>415</v>
      </c>
      <c r="F37" s="98"/>
      <c r="G37" s="72">
        <v>0</v>
      </c>
      <c r="H37" s="67">
        <v>0</v>
      </c>
      <c r="I37" s="64">
        <v>0</v>
      </c>
      <c r="J37" s="22">
        <f t="shared" si="8"/>
        <v>0</v>
      </c>
      <c r="K37" s="59"/>
      <c r="L37" s="62">
        <f t="shared" si="7"/>
        <v>0</v>
      </c>
      <c r="M37" s="84"/>
      <c r="N37" s="67"/>
      <c r="O37" s="22">
        <f t="shared" si="9"/>
        <v>0</v>
      </c>
      <c r="P37" s="76"/>
      <c r="Q37" s="62">
        <f t="shared" si="10"/>
        <v>0</v>
      </c>
      <c r="R37" s="72"/>
      <c r="S37" s="72"/>
      <c r="T37" s="22">
        <f t="shared" si="3"/>
        <v>0</v>
      </c>
      <c r="U37" s="80"/>
      <c r="V37" s="62">
        <f t="shared" si="4"/>
        <v>0</v>
      </c>
      <c r="W37" s="73"/>
      <c r="X37" s="23"/>
      <c r="Y37" s="22">
        <f t="shared" si="11"/>
        <v>0</v>
      </c>
      <c r="Z37" s="76"/>
      <c r="AA37" s="62">
        <f t="shared" si="13"/>
        <v>0</v>
      </c>
    </row>
    <row r="38" spans="1:27" ht="41.4" x14ac:dyDescent="0.3">
      <c r="A38" s="561"/>
      <c r="B38" s="151" t="s">
        <v>40</v>
      </c>
      <c r="C38" s="620"/>
      <c r="D38" s="90" t="s">
        <v>416</v>
      </c>
      <c r="E38" s="96" t="s">
        <v>417</v>
      </c>
      <c r="F38" s="98" t="s">
        <v>360</v>
      </c>
      <c r="G38" s="72">
        <v>0</v>
      </c>
      <c r="H38" s="67">
        <v>1</v>
      </c>
      <c r="I38" s="64">
        <v>1</v>
      </c>
      <c r="J38" s="22">
        <f t="shared" si="8"/>
        <v>1</v>
      </c>
      <c r="K38" s="68"/>
      <c r="L38" s="62">
        <f t="shared" si="7"/>
        <v>0</v>
      </c>
      <c r="M38" s="84"/>
      <c r="N38" s="67"/>
      <c r="O38" s="22">
        <f t="shared" si="9"/>
        <v>0</v>
      </c>
      <c r="P38" s="76"/>
      <c r="Q38" s="62">
        <f t="shared" si="10"/>
        <v>0</v>
      </c>
      <c r="R38" s="78"/>
      <c r="S38" s="67"/>
      <c r="T38" s="81">
        <f t="shared" si="3"/>
        <v>0</v>
      </c>
      <c r="U38" s="80"/>
      <c r="V38" s="82">
        <f t="shared" si="4"/>
        <v>0</v>
      </c>
      <c r="W38" s="72"/>
      <c r="X38" s="83"/>
      <c r="Y38" s="22">
        <f t="shared" si="11"/>
        <v>0</v>
      </c>
      <c r="Z38" s="80"/>
      <c r="AA38" s="62">
        <f t="shared" si="13"/>
        <v>0</v>
      </c>
    </row>
    <row r="39" spans="1:27" ht="41.4" x14ac:dyDescent="0.3">
      <c r="A39" s="561"/>
      <c r="B39" s="151" t="s">
        <v>40</v>
      </c>
      <c r="C39" s="620"/>
      <c r="D39" s="90" t="s">
        <v>418</v>
      </c>
      <c r="E39" s="96" t="s">
        <v>419</v>
      </c>
      <c r="F39" s="96" t="s">
        <v>360</v>
      </c>
      <c r="G39" s="102">
        <v>0</v>
      </c>
      <c r="H39" s="67">
        <v>0</v>
      </c>
      <c r="I39" s="64">
        <v>0</v>
      </c>
      <c r="J39" s="22">
        <f t="shared" si="8"/>
        <v>0</v>
      </c>
      <c r="K39" s="59" t="s">
        <v>896</v>
      </c>
      <c r="L39" s="62">
        <f t="shared" si="7"/>
        <v>0</v>
      </c>
      <c r="M39" s="84"/>
      <c r="N39" s="67"/>
      <c r="O39" s="22">
        <f t="shared" si="9"/>
        <v>0</v>
      </c>
      <c r="P39" s="70"/>
      <c r="Q39" s="62">
        <f t="shared" si="10"/>
        <v>0</v>
      </c>
      <c r="R39" s="72"/>
      <c r="S39" s="83"/>
      <c r="T39" s="22">
        <f t="shared" si="3"/>
        <v>0</v>
      </c>
      <c r="U39" s="68"/>
      <c r="V39" s="62">
        <f t="shared" si="4"/>
        <v>0</v>
      </c>
      <c r="W39" s="72"/>
      <c r="X39" s="83"/>
      <c r="Y39" s="22">
        <f t="shared" si="11"/>
        <v>0</v>
      </c>
      <c r="Z39" s="86"/>
      <c r="AA39" s="62">
        <f t="shared" si="13"/>
        <v>0</v>
      </c>
    </row>
    <row r="40" spans="1:27" ht="41.4" x14ac:dyDescent="0.3">
      <c r="A40" s="561" t="s">
        <v>632</v>
      </c>
      <c r="B40" s="151" t="s">
        <v>40</v>
      </c>
      <c r="C40" s="620"/>
      <c r="D40" s="90" t="s">
        <v>420</v>
      </c>
      <c r="E40" s="96" t="s">
        <v>421</v>
      </c>
      <c r="F40" s="96" t="s">
        <v>360</v>
      </c>
      <c r="G40" s="99" t="s">
        <v>681</v>
      </c>
      <c r="H40" s="337"/>
      <c r="I40" s="64"/>
      <c r="J40" s="22">
        <f t="shared" si="8"/>
        <v>0</v>
      </c>
      <c r="K40" s="80"/>
      <c r="L40" s="62">
        <f t="shared" si="7"/>
        <v>0</v>
      </c>
      <c r="M40" s="84"/>
      <c r="N40" s="67"/>
      <c r="O40" s="22">
        <f t="shared" si="9"/>
        <v>0</v>
      </c>
      <c r="P40" s="80"/>
      <c r="Q40" s="62">
        <f t="shared" si="10"/>
        <v>0</v>
      </c>
      <c r="R40" s="78"/>
      <c r="S40" s="67"/>
      <c r="T40" s="22">
        <f t="shared" si="3"/>
        <v>0</v>
      </c>
      <c r="U40" s="80"/>
      <c r="V40" s="62">
        <f t="shared" si="4"/>
        <v>0</v>
      </c>
      <c r="W40" s="72"/>
      <c r="X40" s="83"/>
      <c r="Y40" s="22">
        <f t="shared" si="11"/>
        <v>0</v>
      </c>
      <c r="Z40" s="87"/>
      <c r="AA40" s="62">
        <f t="shared" si="13"/>
        <v>0</v>
      </c>
    </row>
    <row r="41" spans="1:27" ht="27.6" customHeight="1" x14ac:dyDescent="0.3">
      <c r="A41" s="561"/>
      <c r="B41" s="151" t="s">
        <v>40</v>
      </c>
      <c r="C41" s="620"/>
      <c r="D41" s="90" t="s">
        <v>422</v>
      </c>
      <c r="E41" s="96" t="s">
        <v>423</v>
      </c>
      <c r="F41" s="96" t="s">
        <v>360</v>
      </c>
      <c r="G41" s="59" t="s">
        <v>681</v>
      </c>
      <c r="H41" s="343"/>
      <c r="I41" s="61"/>
      <c r="J41" s="22">
        <f t="shared" si="8"/>
        <v>0</v>
      </c>
      <c r="K41" s="59"/>
      <c r="L41" s="62">
        <f t="shared" si="7"/>
        <v>0</v>
      </c>
      <c r="M41" s="77"/>
      <c r="N41" s="63"/>
      <c r="O41" s="22">
        <f t="shared" si="9"/>
        <v>0</v>
      </c>
      <c r="P41" s="70"/>
      <c r="Q41" s="62">
        <f t="shared" si="10"/>
        <v>0</v>
      </c>
      <c r="R41" s="63"/>
      <c r="S41" s="63"/>
      <c r="T41" s="22">
        <f t="shared" si="3"/>
        <v>0</v>
      </c>
      <c r="U41" s="70"/>
      <c r="V41" s="62">
        <f t="shared" si="4"/>
        <v>0</v>
      </c>
      <c r="W41" s="7"/>
      <c r="X41" s="7"/>
      <c r="Y41" s="22">
        <f t="shared" si="11"/>
        <v>0</v>
      </c>
      <c r="Z41" s="3"/>
      <c r="AA41" s="21">
        <f t="shared" ref="AA41:AA51" si="14">IFERROR(IF(G41="Según demanda",(W41+R41+M41+H41)/(I41+N41+S41+X41),(W41+R41+M41+H41)/G41),0)</f>
        <v>0</v>
      </c>
    </row>
    <row r="42" spans="1:27" ht="41.4" x14ac:dyDescent="0.3">
      <c r="A42" s="561"/>
      <c r="B42" s="151" t="s">
        <v>40</v>
      </c>
      <c r="C42" s="620"/>
      <c r="D42" s="90" t="s">
        <v>424</v>
      </c>
      <c r="E42" s="96" t="s">
        <v>425</v>
      </c>
      <c r="F42" s="96" t="s">
        <v>360</v>
      </c>
      <c r="G42" s="59">
        <v>0</v>
      </c>
      <c r="H42" s="343">
        <v>0</v>
      </c>
      <c r="I42" s="61">
        <v>0</v>
      </c>
      <c r="J42" s="22">
        <f t="shared" si="8"/>
        <v>0</v>
      </c>
      <c r="K42" s="59"/>
      <c r="L42" s="62">
        <f t="shared" si="7"/>
        <v>0</v>
      </c>
      <c r="M42" s="77"/>
      <c r="N42" s="63"/>
      <c r="O42" s="22">
        <f t="shared" si="9"/>
        <v>0</v>
      </c>
      <c r="P42" s="70"/>
      <c r="Q42" s="62">
        <f t="shared" si="10"/>
        <v>0</v>
      </c>
      <c r="R42" s="63"/>
      <c r="S42" s="63"/>
      <c r="T42" s="22">
        <f t="shared" si="3"/>
        <v>0</v>
      </c>
      <c r="U42" s="70"/>
      <c r="V42" s="62">
        <f t="shared" si="4"/>
        <v>0</v>
      </c>
      <c r="W42" s="7"/>
      <c r="X42" s="7"/>
      <c r="Y42" s="22">
        <f t="shared" si="11"/>
        <v>0</v>
      </c>
      <c r="Z42" s="3"/>
      <c r="AA42" s="21">
        <f t="shared" si="14"/>
        <v>0</v>
      </c>
    </row>
    <row r="43" spans="1:27" ht="55.2" x14ac:dyDescent="0.3">
      <c r="A43" s="152" t="s">
        <v>641</v>
      </c>
      <c r="B43" s="151" t="s">
        <v>40</v>
      </c>
      <c r="C43" s="620"/>
      <c r="D43" s="90" t="s">
        <v>426</v>
      </c>
      <c r="E43" s="96" t="s">
        <v>427</v>
      </c>
      <c r="F43" s="98" t="s">
        <v>440</v>
      </c>
      <c r="G43" s="59">
        <v>0</v>
      </c>
      <c r="H43" s="326">
        <v>0</v>
      </c>
      <c r="I43" s="61">
        <v>0</v>
      </c>
      <c r="J43" s="22">
        <f t="shared" si="8"/>
        <v>0</v>
      </c>
      <c r="K43" s="59"/>
      <c r="L43" s="62">
        <f t="shared" si="7"/>
        <v>0</v>
      </c>
      <c r="M43" s="77"/>
      <c r="N43" s="63"/>
      <c r="O43" s="22">
        <f t="shared" si="9"/>
        <v>0</v>
      </c>
      <c r="P43" s="70"/>
      <c r="Q43" s="62">
        <f t="shared" si="10"/>
        <v>0</v>
      </c>
      <c r="R43" s="63"/>
      <c r="S43" s="63"/>
      <c r="T43" s="22">
        <f t="shared" si="3"/>
        <v>0</v>
      </c>
      <c r="U43" s="70"/>
      <c r="V43" s="62">
        <f t="shared" si="4"/>
        <v>0</v>
      </c>
      <c r="W43" s="7"/>
      <c r="X43" s="7"/>
      <c r="Y43" s="22">
        <f t="shared" si="11"/>
        <v>0</v>
      </c>
      <c r="Z43" s="24"/>
      <c r="AA43" s="21">
        <f t="shared" si="14"/>
        <v>0</v>
      </c>
    </row>
    <row r="44" spans="1:27" ht="27.6" customHeight="1" x14ac:dyDescent="0.3">
      <c r="A44" s="152" t="s">
        <v>642</v>
      </c>
      <c r="B44" s="151" t="s">
        <v>40</v>
      </c>
      <c r="C44" s="620"/>
      <c r="D44" s="90" t="s">
        <v>428</v>
      </c>
      <c r="E44" s="96" t="s">
        <v>429</v>
      </c>
      <c r="F44" s="96" t="s">
        <v>360</v>
      </c>
      <c r="G44" s="59">
        <v>0</v>
      </c>
      <c r="H44" s="63">
        <v>0</v>
      </c>
      <c r="I44" s="64">
        <v>0</v>
      </c>
      <c r="J44" s="22">
        <f t="shared" si="8"/>
        <v>0</v>
      </c>
      <c r="K44" s="59"/>
      <c r="L44" s="62">
        <f t="shared" si="7"/>
        <v>0</v>
      </c>
      <c r="M44" s="77"/>
      <c r="N44" s="63"/>
      <c r="O44" s="22">
        <f t="shared" si="9"/>
        <v>0</v>
      </c>
      <c r="P44" s="70"/>
      <c r="Q44" s="62">
        <f t="shared" si="10"/>
        <v>0</v>
      </c>
      <c r="R44" s="60"/>
      <c r="S44" s="63"/>
      <c r="T44" s="22">
        <f t="shared" si="3"/>
        <v>0</v>
      </c>
      <c r="U44" s="75"/>
      <c r="V44" s="62">
        <f t="shared" si="4"/>
        <v>0</v>
      </c>
      <c r="W44" s="7"/>
      <c r="X44" s="57"/>
      <c r="Y44" s="22">
        <f t="shared" si="11"/>
        <v>0</v>
      </c>
      <c r="Z44" s="24"/>
      <c r="AA44" s="21">
        <f t="shared" si="14"/>
        <v>0</v>
      </c>
    </row>
    <row r="45" spans="1:27" ht="151.94999999999999" customHeight="1" x14ac:dyDescent="0.3">
      <c r="A45" s="668" t="s">
        <v>632</v>
      </c>
      <c r="B45" s="500" t="s">
        <v>37</v>
      </c>
      <c r="C45" s="297" t="s">
        <v>786</v>
      </c>
      <c r="D45" s="297" t="s">
        <v>787</v>
      </c>
      <c r="E45" s="297" t="s">
        <v>788</v>
      </c>
      <c r="F45" s="297" t="s">
        <v>638</v>
      </c>
      <c r="G45" s="299">
        <v>6</v>
      </c>
      <c r="H45" s="63">
        <v>3</v>
      </c>
      <c r="I45" s="61">
        <v>3</v>
      </c>
      <c r="J45" s="22">
        <f t="shared" si="8"/>
        <v>1</v>
      </c>
      <c r="K45" s="59" t="s">
        <v>789</v>
      </c>
      <c r="L45" s="62">
        <f t="shared" si="7"/>
        <v>0.5</v>
      </c>
      <c r="M45" s="63"/>
      <c r="N45" s="63"/>
      <c r="O45" s="22">
        <f t="shared" si="9"/>
        <v>0</v>
      </c>
      <c r="P45" s="70"/>
      <c r="Q45" s="62">
        <f t="shared" si="10"/>
        <v>0.5</v>
      </c>
      <c r="R45" s="63"/>
      <c r="S45" s="63"/>
      <c r="T45" s="22">
        <f t="shared" si="3"/>
        <v>0</v>
      </c>
      <c r="U45" s="70"/>
      <c r="V45" s="62">
        <f t="shared" si="4"/>
        <v>0.5</v>
      </c>
      <c r="W45" s="63"/>
      <c r="X45" s="63"/>
      <c r="Y45" s="22">
        <f t="shared" si="11"/>
        <v>0</v>
      </c>
      <c r="Z45" s="70"/>
      <c r="AA45" s="62">
        <f t="shared" si="14"/>
        <v>0.5</v>
      </c>
    </row>
    <row r="46" spans="1:27" ht="193.2" customHeight="1" x14ac:dyDescent="0.3">
      <c r="A46" s="668"/>
      <c r="B46" s="501"/>
      <c r="C46" s="297" t="s">
        <v>441</v>
      </c>
      <c r="D46" s="297" t="s">
        <v>442</v>
      </c>
      <c r="E46" s="297" t="s">
        <v>448</v>
      </c>
      <c r="F46" s="297" t="s">
        <v>790</v>
      </c>
      <c r="G46" s="22" t="s">
        <v>688</v>
      </c>
      <c r="H46" s="63">
        <v>13</v>
      </c>
      <c r="I46" s="61">
        <v>13</v>
      </c>
      <c r="J46" s="22">
        <f t="shared" si="8"/>
        <v>1</v>
      </c>
      <c r="K46" s="70" t="s">
        <v>791</v>
      </c>
      <c r="L46" s="62">
        <f t="shared" si="7"/>
        <v>1</v>
      </c>
      <c r="M46" s="63"/>
      <c r="N46" s="63"/>
      <c r="O46" s="22">
        <f t="shared" si="9"/>
        <v>0</v>
      </c>
      <c r="P46" s="70"/>
      <c r="Q46" s="62">
        <f t="shared" si="10"/>
        <v>1</v>
      </c>
      <c r="R46" s="63"/>
      <c r="S46" s="63"/>
      <c r="T46" s="22">
        <f t="shared" si="3"/>
        <v>0</v>
      </c>
      <c r="U46" s="70"/>
      <c r="V46" s="62">
        <f t="shared" si="4"/>
        <v>1</v>
      </c>
      <c r="W46" s="63"/>
      <c r="X46" s="63"/>
      <c r="Y46" s="22">
        <f t="shared" si="11"/>
        <v>0</v>
      </c>
      <c r="Z46" s="70"/>
      <c r="AA46" s="62">
        <f t="shared" si="14"/>
        <v>1</v>
      </c>
    </row>
    <row r="47" spans="1:27" ht="124.2" customHeight="1" x14ac:dyDescent="0.3">
      <c r="A47" s="668"/>
      <c r="B47" s="501"/>
      <c r="C47" s="297" t="s">
        <v>636</v>
      </c>
      <c r="D47" s="297" t="s">
        <v>792</v>
      </c>
      <c r="E47" s="297" t="s">
        <v>793</v>
      </c>
      <c r="F47" s="297" t="s">
        <v>639</v>
      </c>
      <c r="G47" s="22" t="s">
        <v>688</v>
      </c>
      <c r="H47" s="63">
        <v>127</v>
      </c>
      <c r="I47" s="61">
        <v>127</v>
      </c>
      <c r="J47" s="22">
        <f t="shared" si="8"/>
        <v>1</v>
      </c>
      <c r="K47" s="70" t="s">
        <v>794</v>
      </c>
      <c r="L47" s="62">
        <f t="shared" si="7"/>
        <v>1</v>
      </c>
      <c r="M47" s="63"/>
      <c r="N47" s="63"/>
      <c r="O47" s="22">
        <f t="shared" si="9"/>
        <v>0</v>
      </c>
      <c r="P47" s="70"/>
      <c r="Q47" s="62">
        <f t="shared" si="10"/>
        <v>1</v>
      </c>
      <c r="R47" s="63"/>
      <c r="S47" s="63"/>
      <c r="T47" s="22">
        <f t="shared" si="3"/>
        <v>0</v>
      </c>
      <c r="U47" s="70"/>
      <c r="V47" s="62">
        <f t="shared" si="4"/>
        <v>1</v>
      </c>
      <c r="W47" s="63"/>
      <c r="X47" s="63"/>
      <c r="Y47" s="22">
        <f t="shared" si="11"/>
        <v>0</v>
      </c>
      <c r="Z47" s="70"/>
      <c r="AA47" s="62">
        <f t="shared" si="14"/>
        <v>1</v>
      </c>
    </row>
    <row r="48" spans="1:27" ht="119.4" customHeight="1" x14ac:dyDescent="0.3">
      <c r="A48" s="668"/>
      <c r="B48" s="501"/>
      <c r="C48" s="522" t="s">
        <v>443</v>
      </c>
      <c r="D48" s="297" t="s">
        <v>444</v>
      </c>
      <c r="E48" s="297" t="s">
        <v>637</v>
      </c>
      <c r="F48" s="297" t="s">
        <v>640</v>
      </c>
      <c r="G48" s="22" t="s">
        <v>688</v>
      </c>
      <c r="H48" s="63">
        <v>65</v>
      </c>
      <c r="I48" s="64">
        <v>65</v>
      </c>
      <c r="J48" s="22">
        <f t="shared" si="8"/>
        <v>1</v>
      </c>
      <c r="K48" s="59" t="s">
        <v>795</v>
      </c>
      <c r="L48" s="62">
        <f t="shared" si="7"/>
        <v>1</v>
      </c>
      <c r="M48" s="63"/>
      <c r="N48" s="63"/>
      <c r="O48" s="22">
        <f t="shared" si="9"/>
        <v>0</v>
      </c>
      <c r="P48" s="70"/>
      <c r="Q48" s="62">
        <f t="shared" si="10"/>
        <v>1</v>
      </c>
      <c r="R48" s="63"/>
      <c r="S48" s="63"/>
      <c r="T48" s="22">
        <f t="shared" si="3"/>
        <v>0</v>
      </c>
      <c r="U48" s="70"/>
      <c r="V48" s="62">
        <f t="shared" si="4"/>
        <v>1</v>
      </c>
      <c r="W48" s="63"/>
      <c r="X48" s="63"/>
      <c r="Y48" s="22">
        <f t="shared" si="11"/>
        <v>0</v>
      </c>
      <c r="Z48" s="70"/>
      <c r="AA48" s="62">
        <f t="shared" si="14"/>
        <v>1</v>
      </c>
    </row>
    <row r="49" spans="1:27" ht="92.4" customHeight="1" x14ac:dyDescent="0.3">
      <c r="A49" s="668"/>
      <c r="B49" s="501"/>
      <c r="C49" s="522"/>
      <c r="D49" s="297" t="s">
        <v>445</v>
      </c>
      <c r="E49" s="297" t="s">
        <v>449</v>
      </c>
      <c r="F49" s="297" t="s">
        <v>451</v>
      </c>
      <c r="G49" s="22" t="s">
        <v>688</v>
      </c>
      <c r="H49" s="63">
        <v>84</v>
      </c>
      <c r="I49" s="64">
        <v>84</v>
      </c>
      <c r="J49" s="22">
        <f t="shared" si="8"/>
        <v>1</v>
      </c>
      <c r="K49" s="105" t="s">
        <v>796</v>
      </c>
      <c r="L49" s="62">
        <f t="shared" si="7"/>
        <v>1</v>
      </c>
      <c r="M49" s="63"/>
      <c r="N49" s="63"/>
      <c r="O49" s="22">
        <f t="shared" si="9"/>
        <v>0</v>
      </c>
      <c r="P49" s="65"/>
      <c r="Q49" s="62">
        <f t="shared" si="10"/>
        <v>1</v>
      </c>
      <c r="R49" s="63"/>
      <c r="S49" s="63"/>
      <c r="T49" s="22">
        <f t="shared" si="3"/>
        <v>0</v>
      </c>
      <c r="U49" s="65"/>
      <c r="V49" s="62">
        <f t="shared" si="4"/>
        <v>1</v>
      </c>
      <c r="W49" s="63"/>
      <c r="X49" s="63"/>
      <c r="Y49" s="22">
        <f t="shared" si="11"/>
        <v>0</v>
      </c>
      <c r="Z49" s="65"/>
      <c r="AA49" s="62">
        <f t="shared" si="14"/>
        <v>1</v>
      </c>
    </row>
    <row r="50" spans="1:27" ht="262.95" customHeight="1" x14ac:dyDescent="0.3">
      <c r="A50" s="668"/>
      <c r="B50" s="501"/>
      <c r="C50" s="297" t="s">
        <v>446</v>
      </c>
      <c r="D50" s="297" t="s">
        <v>447</v>
      </c>
      <c r="E50" s="297" t="s">
        <v>450</v>
      </c>
      <c r="F50" s="297" t="s">
        <v>452</v>
      </c>
      <c r="G50" s="22" t="s">
        <v>688</v>
      </c>
      <c r="H50" s="63">
        <v>6</v>
      </c>
      <c r="I50" s="64">
        <v>6</v>
      </c>
      <c r="J50" s="22">
        <f t="shared" si="8"/>
        <v>1</v>
      </c>
      <c r="K50" s="105" t="s">
        <v>797</v>
      </c>
      <c r="L50" s="62">
        <f t="shared" si="7"/>
        <v>1</v>
      </c>
      <c r="M50" s="63"/>
      <c r="N50" s="63"/>
      <c r="O50" s="22">
        <f t="shared" si="9"/>
        <v>0</v>
      </c>
      <c r="P50" s="66"/>
      <c r="Q50" s="62">
        <f t="shared" si="10"/>
        <v>1</v>
      </c>
      <c r="R50" s="63"/>
      <c r="S50" s="63"/>
      <c r="T50" s="22">
        <f t="shared" si="3"/>
        <v>0</v>
      </c>
      <c r="U50" s="66"/>
      <c r="V50" s="62">
        <f t="shared" si="4"/>
        <v>1</v>
      </c>
      <c r="W50" s="63"/>
      <c r="X50" s="63"/>
      <c r="Y50" s="22">
        <f t="shared" si="11"/>
        <v>0</v>
      </c>
      <c r="Z50" s="85"/>
      <c r="AA50" s="62">
        <f t="shared" si="14"/>
        <v>1</v>
      </c>
    </row>
    <row r="51" spans="1:27" ht="140.4" customHeight="1" x14ac:dyDescent="0.3">
      <c r="A51" s="668"/>
      <c r="B51" s="502"/>
      <c r="C51" s="307" t="s">
        <v>798</v>
      </c>
      <c r="D51" s="307" t="s">
        <v>799</v>
      </c>
      <c r="E51" s="307" t="s">
        <v>800</v>
      </c>
      <c r="F51" s="307" t="s">
        <v>801</v>
      </c>
      <c r="G51" s="22" t="s">
        <v>688</v>
      </c>
      <c r="H51" s="63">
        <v>43</v>
      </c>
      <c r="I51" s="61">
        <v>43</v>
      </c>
      <c r="J51" s="22">
        <f t="shared" si="8"/>
        <v>1</v>
      </c>
      <c r="K51" s="66" t="s">
        <v>802</v>
      </c>
      <c r="L51" s="62">
        <f t="shared" si="7"/>
        <v>1</v>
      </c>
      <c r="M51" s="63"/>
      <c r="N51" s="63"/>
      <c r="O51" s="328">
        <f t="shared" si="9"/>
        <v>0</v>
      </c>
      <c r="P51" s="148"/>
      <c r="Q51" s="332">
        <f t="shared" si="10"/>
        <v>1</v>
      </c>
      <c r="R51" s="63"/>
      <c r="S51" s="63"/>
      <c r="T51" s="22">
        <f t="shared" si="3"/>
        <v>0</v>
      </c>
      <c r="U51" s="148"/>
      <c r="V51" s="62">
        <f t="shared" si="4"/>
        <v>1</v>
      </c>
      <c r="W51" s="63"/>
      <c r="X51" s="63"/>
      <c r="Y51" s="22"/>
      <c r="Z51" s="93"/>
      <c r="AA51" s="62">
        <f t="shared" si="14"/>
        <v>1</v>
      </c>
    </row>
    <row r="52" spans="1:27" ht="55.95" customHeight="1" x14ac:dyDescent="0.3">
      <c r="A52" s="561" t="s">
        <v>645</v>
      </c>
      <c r="B52" s="153" t="s">
        <v>614</v>
      </c>
      <c r="C52" s="9" t="s">
        <v>643</v>
      </c>
      <c r="D52" s="88" t="s">
        <v>778</v>
      </c>
      <c r="E52" s="9" t="s">
        <v>779</v>
      </c>
      <c r="F52" s="297" t="s">
        <v>780</v>
      </c>
      <c r="G52" s="3">
        <v>54</v>
      </c>
      <c r="H52" s="3">
        <v>8</v>
      </c>
      <c r="I52" s="3">
        <v>54</v>
      </c>
      <c r="J52" s="22">
        <f>IFERROR((H52/I52),0)</f>
        <v>0.14814814814814814</v>
      </c>
      <c r="K52" s="306" t="s">
        <v>781</v>
      </c>
      <c r="L52" s="62">
        <f t="shared" si="7"/>
        <v>0.14814814814814814</v>
      </c>
      <c r="M52" s="103"/>
      <c r="N52" s="104"/>
      <c r="O52" s="328">
        <f t="shared" si="9"/>
        <v>0</v>
      </c>
      <c r="P52" s="103"/>
      <c r="Q52" s="332">
        <f t="shared" si="10"/>
        <v>0.14814814814814814</v>
      </c>
      <c r="R52" s="207"/>
      <c r="S52" s="208"/>
      <c r="T52" s="328">
        <f t="shared" si="3"/>
        <v>0</v>
      </c>
      <c r="U52" s="103"/>
      <c r="V52" s="332">
        <f t="shared" si="4"/>
        <v>0.14814814814814814</v>
      </c>
      <c r="W52" s="158"/>
      <c r="X52" s="164"/>
      <c r="Y52" s="165"/>
      <c r="Z52" s="166"/>
      <c r="AA52" s="165"/>
    </row>
    <row r="53" spans="1:27" ht="55.95" customHeight="1" x14ac:dyDescent="0.3">
      <c r="A53" s="561"/>
      <c r="B53" s="153" t="s">
        <v>614</v>
      </c>
      <c r="C53" s="9" t="s">
        <v>644</v>
      </c>
      <c r="D53" s="128" t="s">
        <v>782</v>
      </c>
      <c r="E53" s="9" t="s">
        <v>783</v>
      </c>
      <c r="F53" s="143">
        <v>1</v>
      </c>
      <c r="G53" s="3">
        <v>1</v>
      </c>
      <c r="H53" s="3">
        <v>0</v>
      </c>
      <c r="I53" s="3">
        <v>1</v>
      </c>
      <c r="J53" s="22">
        <f t="shared" ref="J53:J79" si="15">IFERROR((H53/I53),0)</f>
        <v>0</v>
      </c>
      <c r="K53" s="306" t="s">
        <v>784</v>
      </c>
      <c r="L53" s="62">
        <f t="shared" si="7"/>
        <v>0</v>
      </c>
      <c r="M53" s="103"/>
      <c r="N53" s="104"/>
      <c r="O53" s="328">
        <f t="shared" si="9"/>
        <v>0</v>
      </c>
      <c r="P53" s="103"/>
      <c r="Q53" s="332">
        <f t="shared" si="10"/>
        <v>0</v>
      </c>
      <c r="R53" s="207"/>
      <c r="S53" s="104"/>
      <c r="T53" s="328">
        <f t="shared" si="3"/>
        <v>0</v>
      </c>
      <c r="U53" s="103"/>
      <c r="V53" s="332">
        <f t="shared" si="4"/>
        <v>0</v>
      </c>
      <c r="W53" s="158"/>
      <c r="X53" s="164"/>
      <c r="Y53" s="165"/>
      <c r="Z53" s="166"/>
      <c r="AA53" s="165"/>
    </row>
    <row r="54" spans="1:27" ht="36" customHeight="1" x14ac:dyDescent="0.3">
      <c r="A54" s="561"/>
      <c r="B54" s="154" t="s">
        <v>614</v>
      </c>
      <c r="C54" s="9" t="s">
        <v>453</v>
      </c>
      <c r="D54" s="128" t="s">
        <v>454</v>
      </c>
      <c r="E54" s="9" t="s">
        <v>455</v>
      </c>
      <c r="F54" s="143">
        <v>2</v>
      </c>
      <c r="G54" s="3">
        <v>2</v>
      </c>
      <c r="H54" s="3">
        <v>0</v>
      </c>
      <c r="I54" s="3">
        <v>2</v>
      </c>
      <c r="J54" s="22">
        <f t="shared" si="15"/>
        <v>0</v>
      </c>
      <c r="K54" s="306" t="s">
        <v>785</v>
      </c>
      <c r="L54" s="62">
        <f t="shared" si="7"/>
        <v>0</v>
      </c>
      <c r="M54" s="103"/>
      <c r="N54" s="104"/>
      <c r="O54" s="328">
        <f t="shared" si="9"/>
        <v>0</v>
      </c>
      <c r="P54" s="103"/>
      <c r="Q54" s="332">
        <f t="shared" si="10"/>
        <v>0</v>
      </c>
      <c r="R54" s="207"/>
      <c r="S54" s="104"/>
      <c r="T54" s="328">
        <f t="shared" si="3"/>
        <v>0</v>
      </c>
      <c r="U54" s="103"/>
      <c r="V54" s="332">
        <f t="shared" si="4"/>
        <v>0</v>
      </c>
      <c r="W54" s="166"/>
      <c r="X54" s="164"/>
      <c r="Y54" s="165"/>
      <c r="Z54" s="166"/>
      <c r="AA54" s="165"/>
    </row>
    <row r="55" spans="1:27" ht="55.95" customHeight="1" x14ac:dyDescent="0.3">
      <c r="A55" s="500" t="s">
        <v>646</v>
      </c>
      <c r="B55" s="453" t="s">
        <v>61</v>
      </c>
      <c r="C55" s="558" t="s">
        <v>897</v>
      </c>
      <c r="D55" s="548" t="s">
        <v>898</v>
      </c>
      <c r="E55" s="541" t="s">
        <v>899</v>
      </c>
      <c r="F55" s="503" t="s">
        <v>900</v>
      </c>
      <c r="G55" s="550" t="s">
        <v>901</v>
      </c>
      <c r="H55" s="559">
        <v>0</v>
      </c>
      <c r="I55" s="507">
        <v>0</v>
      </c>
      <c r="J55" s="328">
        <f t="shared" si="15"/>
        <v>0</v>
      </c>
      <c r="K55" s="503" t="s">
        <v>902</v>
      </c>
      <c r="L55" s="332">
        <v>1</v>
      </c>
      <c r="M55" s="386"/>
      <c r="N55" s="388"/>
      <c r="O55" s="328">
        <f t="shared" ref="O55:O57" si="16">IFERROR((M55/N55),0)</f>
        <v>0</v>
      </c>
      <c r="P55" s="354"/>
      <c r="Q55" s="332">
        <f t="shared" si="10"/>
        <v>0</v>
      </c>
      <c r="R55" s="386"/>
      <c r="S55" s="388"/>
      <c r="T55" s="328">
        <f t="shared" ref="T55:T57" si="17">IFERROR((R55/S55),0)</f>
        <v>0</v>
      </c>
      <c r="U55" s="354"/>
      <c r="V55" s="332">
        <f t="shared" si="4"/>
        <v>0</v>
      </c>
      <c r="W55" s="386"/>
      <c r="X55" s="388"/>
      <c r="Y55" s="328">
        <f t="shared" ref="Y55:Y57" si="18">IFERROR((W55/X55),0)</f>
        <v>0</v>
      </c>
      <c r="Z55" s="354"/>
      <c r="AA55" s="332">
        <v>1</v>
      </c>
    </row>
    <row r="56" spans="1:27" ht="55.95" customHeight="1" x14ac:dyDescent="0.3">
      <c r="A56" s="501"/>
      <c r="B56" s="453" t="s">
        <v>61</v>
      </c>
      <c r="C56" s="552"/>
      <c r="D56" s="549"/>
      <c r="E56" s="543"/>
      <c r="F56" s="504"/>
      <c r="G56" s="551"/>
      <c r="H56" s="560"/>
      <c r="I56" s="508"/>
      <c r="J56" s="389">
        <f t="shared" si="15"/>
        <v>0</v>
      </c>
      <c r="K56" s="504"/>
      <c r="L56" s="376">
        <v>1</v>
      </c>
      <c r="M56" s="383"/>
      <c r="N56" s="388"/>
      <c r="O56" s="389">
        <f t="shared" si="16"/>
        <v>0</v>
      </c>
      <c r="P56" s="354"/>
      <c r="Q56" s="332">
        <f t="shared" si="10"/>
        <v>0</v>
      </c>
      <c r="R56" s="383"/>
      <c r="S56" s="388"/>
      <c r="T56" s="389">
        <f t="shared" si="17"/>
        <v>0</v>
      </c>
      <c r="U56" s="354"/>
      <c r="V56" s="332">
        <f t="shared" si="4"/>
        <v>0</v>
      </c>
      <c r="W56" s="383"/>
      <c r="X56" s="388"/>
      <c r="Y56" s="389">
        <f t="shared" si="18"/>
        <v>0</v>
      </c>
      <c r="Z56" s="354"/>
      <c r="AA56" s="376">
        <v>1</v>
      </c>
    </row>
    <row r="57" spans="1:27" ht="111" customHeight="1" x14ac:dyDescent="0.3">
      <c r="A57" s="501"/>
      <c r="B57" s="453" t="s">
        <v>61</v>
      </c>
      <c r="C57" s="552"/>
      <c r="D57" s="374" t="s">
        <v>903</v>
      </c>
      <c r="E57" s="338" t="s">
        <v>904</v>
      </c>
      <c r="F57" s="354" t="s">
        <v>905</v>
      </c>
      <c r="G57" s="355" t="s">
        <v>906</v>
      </c>
      <c r="H57" s="357">
        <v>1</v>
      </c>
      <c r="I57" s="358">
        <v>1</v>
      </c>
      <c r="J57" s="538">
        <f t="shared" si="15"/>
        <v>1</v>
      </c>
      <c r="K57" s="429"/>
      <c r="L57" s="544">
        <v>1</v>
      </c>
      <c r="M57" s="545"/>
      <c r="N57" s="546"/>
      <c r="O57" s="547">
        <f t="shared" si="16"/>
        <v>0</v>
      </c>
      <c r="P57" s="557"/>
      <c r="Q57" s="544">
        <v>1</v>
      </c>
      <c r="R57" s="545"/>
      <c r="S57" s="546"/>
      <c r="T57" s="547">
        <f t="shared" si="17"/>
        <v>0</v>
      </c>
      <c r="U57" s="557"/>
      <c r="V57" s="544">
        <v>1</v>
      </c>
      <c r="W57" s="545"/>
      <c r="X57" s="546"/>
      <c r="Y57" s="547">
        <f t="shared" si="18"/>
        <v>0</v>
      </c>
      <c r="Z57" s="557"/>
      <c r="AA57" s="544">
        <v>1</v>
      </c>
    </row>
    <row r="58" spans="1:27" ht="151.94999999999999" customHeight="1" x14ac:dyDescent="0.3">
      <c r="A58" s="501"/>
      <c r="B58" s="453" t="s">
        <v>61</v>
      </c>
      <c r="C58" s="429" t="s">
        <v>907</v>
      </c>
      <c r="D58" s="429" t="s">
        <v>908</v>
      </c>
      <c r="E58" s="380" t="s">
        <v>909</v>
      </c>
      <c r="F58" s="427" t="s">
        <v>910</v>
      </c>
      <c r="G58" s="428" t="s">
        <v>911</v>
      </c>
      <c r="H58" s="454">
        <v>18</v>
      </c>
      <c r="I58" s="455">
        <v>18</v>
      </c>
      <c r="J58" s="540"/>
      <c r="K58" s="441"/>
      <c r="L58" s="544"/>
      <c r="M58" s="545"/>
      <c r="N58" s="546"/>
      <c r="O58" s="547"/>
      <c r="P58" s="557"/>
      <c r="Q58" s="544"/>
      <c r="R58" s="545"/>
      <c r="S58" s="546"/>
      <c r="T58" s="547"/>
      <c r="U58" s="557"/>
      <c r="V58" s="544"/>
      <c r="W58" s="545"/>
      <c r="X58" s="546"/>
      <c r="Y58" s="547"/>
      <c r="Z58" s="557"/>
      <c r="AA58" s="544"/>
    </row>
    <row r="59" spans="1:27" ht="86.25" customHeight="1" x14ac:dyDescent="0.3">
      <c r="A59" s="501"/>
      <c r="B59" s="453" t="s">
        <v>61</v>
      </c>
      <c r="C59" s="557" t="s">
        <v>912</v>
      </c>
      <c r="D59" s="556" t="s">
        <v>913</v>
      </c>
      <c r="E59" s="555" t="s">
        <v>914</v>
      </c>
      <c r="F59" s="503" t="s">
        <v>915</v>
      </c>
      <c r="G59" s="550" t="s">
        <v>916</v>
      </c>
      <c r="H59" s="545">
        <v>0</v>
      </c>
      <c r="I59" s="546">
        <v>0</v>
      </c>
      <c r="J59" s="547">
        <f t="shared" si="15"/>
        <v>0</v>
      </c>
      <c r="K59" s="557"/>
      <c r="L59" s="544">
        <f t="shared" ref="L59:L79" si="19">IFERROR(IF(G59="Según demanda",H59/I59,H59/G59),0)</f>
        <v>0</v>
      </c>
      <c r="M59" s="545"/>
      <c r="N59" s="546"/>
      <c r="O59" s="547">
        <f t="shared" ref="O59" si="20">IFERROR((M59/N59),0)</f>
        <v>0</v>
      </c>
      <c r="P59" s="557"/>
      <c r="Q59" s="544">
        <f t="shared" ref="Q59" si="21">IFERROR(IF(L59="Según demanda",M59/N59,M59/L59),0)</f>
        <v>0</v>
      </c>
      <c r="R59" s="545"/>
      <c r="S59" s="546"/>
      <c r="T59" s="547">
        <f t="shared" ref="T59" si="22">IFERROR((R59/S59),0)</f>
        <v>0</v>
      </c>
      <c r="U59" s="557"/>
      <c r="V59" s="544">
        <f t="shared" ref="V59" si="23">IFERROR(IF(Q59="Según demanda",R59/S59,R59/Q59),0)</f>
        <v>0</v>
      </c>
      <c r="W59" s="545"/>
      <c r="X59" s="546"/>
      <c r="Y59" s="547">
        <f t="shared" ref="Y59" si="24">IFERROR((W59/X59),0)</f>
        <v>0</v>
      </c>
      <c r="Z59" s="557"/>
      <c r="AA59" s="544">
        <f t="shared" ref="AA59" si="25">IFERROR(IF(V59="Según demanda",W59/X59,W59/V59),0)</f>
        <v>0</v>
      </c>
    </row>
    <row r="60" spans="1:27" ht="132" customHeight="1" x14ac:dyDescent="0.3">
      <c r="A60" s="501"/>
      <c r="B60" s="453" t="s">
        <v>61</v>
      </c>
      <c r="C60" s="557"/>
      <c r="D60" s="556"/>
      <c r="E60" s="555"/>
      <c r="F60" s="504"/>
      <c r="G60" s="551"/>
      <c r="H60" s="545"/>
      <c r="I60" s="546"/>
      <c r="J60" s="547"/>
      <c r="K60" s="557"/>
      <c r="L60" s="544"/>
      <c r="M60" s="545"/>
      <c r="N60" s="546"/>
      <c r="O60" s="547"/>
      <c r="P60" s="557"/>
      <c r="Q60" s="544"/>
      <c r="R60" s="545"/>
      <c r="S60" s="546"/>
      <c r="T60" s="547"/>
      <c r="U60" s="557"/>
      <c r="V60" s="544"/>
      <c r="W60" s="545"/>
      <c r="X60" s="546"/>
      <c r="Y60" s="547"/>
      <c r="Z60" s="557"/>
      <c r="AA60" s="544"/>
    </row>
    <row r="61" spans="1:27" ht="132" customHeight="1" x14ac:dyDescent="0.3">
      <c r="A61" s="501"/>
      <c r="B61" s="453" t="s">
        <v>61</v>
      </c>
      <c r="C61" s="552" t="s">
        <v>917</v>
      </c>
      <c r="D61" s="556" t="s">
        <v>918</v>
      </c>
      <c r="E61" s="555" t="s">
        <v>919</v>
      </c>
      <c r="F61" s="503" t="s">
        <v>920</v>
      </c>
      <c r="G61" s="550" t="s">
        <v>921</v>
      </c>
      <c r="H61" s="545">
        <v>3</v>
      </c>
      <c r="I61" s="546">
        <v>3</v>
      </c>
      <c r="J61" s="547">
        <f t="shared" si="15"/>
        <v>1</v>
      </c>
      <c r="K61" s="557"/>
      <c r="L61" s="544">
        <v>1</v>
      </c>
      <c r="M61" s="545"/>
      <c r="N61" s="546"/>
      <c r="O61" s="547">
        <f t="shared" ref="O61" si="26">IFERROR((M61/N61),0)</f>
        <v>0</v>
      </c>
      <c r="P61" s="557"/>
      <c r="Q61" s="544">
        <v>1</v>
      </c>
      <c r="R61" s="545"/>
      <c r="S61" s="546"/>
      <c r="T61" s="547">
        <f t="shared" ref="T61" si="27">IFERROR((R61/S61),0)</f>
        <v>0</v>
      </c>
      <c r="U61" s="557"/>
      <c r="V61" s="544">
        <v>1</v>
      </c>
      <c r="W61" s="545"/>
      <c r="X61" s="546"/>
      <c r="Y61" s="547">
        <f t="shared" ref="Y61" si="28">IFERROR((W61/X61),0)</f>
        <v>0</v>
      </c>
      <c r="Z61" s="557"/>
      <c r="AA61" s="544">
        <v>1</v>
      </c>
    </row>
    <row r="62" spans="1:27" ht="79.2" customHeight="1" x14ac:dyDescent="0.3">
      <c r="A62" s="501"/>
      <c r="B62" s="453" t="s">
        <v>61</v>
      </c>
      <c r="C62" s="552"/>
      <c r="D62" s="556"/>
      <c r="E62" s="555"/>
      <c r="F62" s="504"/>
      <c r="G62" s="551"/>
      <c r="H62" s="545"/>
      <c r="I62" s="546"/>
      <c r="J62" s="547"/>
      <c r="K62" s="557"/>
      <c r="L62" s="544"/>
      <c r="M62" s="545"/>
      <c r="N62" s="546"/>
      <c r="O62" s="547"/>
      <c r="P62" s="557"/>
      <c r="Q62" s="544"/>
      <c r="R62" s="545"/>
      <c r="S62" s="546"/>
      <c r="T62" s="547"/>
      <c r="U62" s="557"/>
      <c r="V62" s="544"/>
      <c r="W62" s="545"/>
      <c r="X62" s="546"/>
      <c r="Y62" s="547"/>
      <c r="Z62" s="557"/>
      <c r="AA62" s="544"/>
    </row>
    <row r="63" spans="1:27" ht="92.4" customHeight="1" x14ac:dyDescent="0.3">
      <c r="A63" s="501"/>
      <c r="B63" s="453" t="s">
        <v>61</v>
      </c>
      <c r="C63" s="426" t="s">
        <v>922</v>
      </c>
      <c r="D63" s="374" t="s">
        <v>923</v>
      </c>
      <c r="E63" s="338" t="s">
        <v>924</v>
      </c>
      <c r="F63" s="427" t="s">
        <v>925</v>
      </c>
      <c r="G63" s="428" t="s">
        <v>926</v>
      </c>
      <c r="H63" s="357">
        <v>1</v>
      </c>
      <c r="I63" s="358">
        <v>1</v>
      </c>
      <c r="J63" s="379">
        <f>IFERROR((H63/I63),0)</f>
        <v>1</v>
      </c>
      <c r="K63" s="380" t="s">
        <v>927</v>
      </c>
      <c r="L63" s="381">
        <f>IFERROR(IF(G63="Según demanda",H63/I63,H63/G63),0)</f>
        <v>0</v>
      </c>
      <c r="M63" s="382"/>
      <c r="N63" s="378"/>
      <c r="O63" s="379">
        <f>IFERROR((M63/N63),0)</f>
        <v>0</v>
      </c>
      <c r="P63" s="338"/>
      <c r="Q63" s="381">
        <f>IFERROR(IF(L63="Según demanda",M63/N63,M63/L63),0)</f>
        <v>0</v>
      </c>
      <c r="R63" s="357"/>
      <c r="S63" s="358"/>
      <c r="T63" s="379">
        <f>IFERROR((R63/S63),0)</f>
        <v>0</v>
      </c>
      <c r="U63" s="338"/>
      <c r="V63" s="381">
        <f>IFERROR(IF(Q63="Según demanda",R63/S63,R63/Q63),0)</f>
        <v>0</v>
      </c>
      <c r="W63" s="357">
        <v>1</v>
      </c>
      <c r="X63" s="358">
        <v>1</v>
      </c>
      <c r="Y63" s="379">
        <f>IFERROR((W63/X63),0)</f>
        <v>1</v>
      </c>
      <c r="Z63" s="338"/>
      <c r="AA63" s="381">
        <f>IFERROR(IF(V63="Según demanda",W63/X63,W63/V63),0)</f>
        <v>0</v>
      </c>
    </row>
    <row r="64" spans="1:27" ht="132" customHeight="1" x14ac:dyDescent="0.3">
      <c r="A64" s="501"/>
      <c r="B64" s="453" t="s">
        <v>61</v>
      </c>
      <c r="C64" s="556" t="s">
        <v>928</v>
      </c>
      <c r="D64" s="352" t="s">
        <v>929</v>
      </c>
      <c r="E64" s="555" t="s">
        <v>930</v>
      </c>
      <c r="F64" s="354" t="s">
        <v>931</v>
      </c>
      <c r="G64" s="355" t="s">
        <v>932</v>
      </c>
      <c r="H64" s="382">
        <v>6</v>
      </c>
      <c r="I64" s="378">
        <v>7</v>
      </c>
      <c r="J64" s="538">
        <f t="shared" ref="J64" si="29">IFERROR((H64/I64),0)</f>
        <v>0.8571428571428571</v>
      </c>
      <c r="K64" s="503"/>
      <c r="L64" s="505">
        <f t="shared" ref="L64" si="30">IFERROR(IF(G64="Según demanda",H64/I64,H64/G64),0)</f>
        <v>0</v>
      </c>
      <c r="M64" s="532"/>
      <c r="N64" s="535"/>
      <c r="O64" s="538">
        <f t="shared" ref="O64" si="31">IFERROR((M64/N64),0)</f>
        <v>0</v>
      </c>
      <c r="P64" s="503"/>
      <c r="Q64" s="505">
        <f t="shared" ref="Q64" si="32">IFERROR(IF(L64="Según demanda",M64/N64,M64/L64),0)</f>
        <v>0</v>
      </c>
      <c r="R64" s="532"/>
      <c r="S64" s="536"/>
      <c r="T64" s="538">
        <f t="shared" ref="T64" si="33">IFERROR((R64/S64),0)</f>
        <v>0</v>
      </c>
      <c r="U64" s="503"/>
      <c r="V64" s="505">
        <f t="shared" ref="V64" si="34">IFERROR(IF(Q64="Según demanda",R64/S64,R64/Q64),0)</f>
        <v>0</v>
      </c>
      <c r="W64" s="532"/>
      <c r="X64" s="535"/>
      <c r="Y64" s="538">
        <f t="shared" ref="Y64" si="35">IFERROR((W64/X64),0)</f>
        <v>0</v>
      </c>
      <c r="Z64" s="503"/>
      <c r="AA64" s="505">
        <f t="shared" ref="AA64" si="36">IFERROR(IF(V64="Según demanda",W64/X64,W64/V64),0)</f>
        <v>0</v>
      </c>
    </row>
    <row r="65" spans="1:27" ht="105.6" customHeight="1" x14ac:dyDescent="0.3">
      <c r="A65" s="501"/>
      <c r="B65" s="453" t="s">
        <v>61</v>
      </c>
      <c r="C65" s="556"/>
      <c r="D65" s="352" t="s">
        <v>933</v>
      </c>
      <c r="E65" s="555"/>
      <c r="F65" s="354" t="s">
        <v>718</v>
      </c>
      <c r="G65" s="355" t="s">
        <v>934</v>
      </c>
      <c r="H65" s="454">
        <v>7</v>
      </c>
      <c r="I65" s="455">
        <v>7</v>
      </c>
      <c r="J65" s="540"/>
      <c r="K65" s="504"/>
      <c r="L65" s="506"/>
      <c r="M65" s="534"/>
      <c r="N65" s="537"/>
      <c r="O65" s="540"/>
      <c r="P65" s="504"/>
      <c r="Q65" s="506"/>
      <c r="R65" s="534"/>
      <c r="S65" s="537"/>
      <c r="T65" s="540"/>
      <c r="U65" s="504"/>
      <c r="V65" s="506"/>
      <c r="W65" s="534"/>
      <c r="X65" s="537"/>
      <c r="Y65" s="540"/>
      <c r="Z65" s="504"/>
      <c r="AA65" s="506"/>
    </row>
    <row r="66" spans="1:27" ht="198" customHeight="1" x14ac:dyDescent="0.3">
      <c r="A66" s="501"/>
      <c r="B66" s="453" t="s">
        <v>61</v>
      </c>
      <c r="C66" s="556" t="s">
        <v>935</v>
      </c>
      <c r="D66" s="374" t="s">
        <v>936</v>
      </c>
      <c r="E66" s="555" t="s">
        <v>937</v>
      </c>
      <c r="F66" s="354" t="s">
        <v>720</v>
      </c>
      <c r="G66" s="355" t="s">
        <v>938</v>
      </c>
      <c r="H66" s="377">
        <v>814</v>
      </c>
      <c r="I66" s="334">
        <v>2115</v>
      </c>
      <c r="J66" s="395">
        <f t="shared" si="15"/>
        <v>0.38486997635933806</v>
      </c>
      <c r="K66" s="374" t="s">
        <v>939</v>
      </c>
      <c r="L66" s="376">
        <f t="shared" si="19"/>
        <v>0</v>
      </c>
      <c r="M66" s="377"/>
      <c r="N66" s="334"/>
      <c r="O66" s="395">
        <f t="shared" ref="O66:O76" si="37">IFERROR((M66/N66),0)</f>
        <v>0</v>
      </c>
      <c r="P66" s="374"/>
      <c r="Q66" s="376">
        <f t="shared" ref="Q66:Q76" si="38">IFERROR(IF(L66="Según demanda",M66/N66,M66/L66),0)</f>
        <v>0</v>
      </c>
      <c r="R66" s="377"/>
      <c r="S66" s="334"/>
      <c r="T66" s="395">
        <f t="shared" ref="T66:T76" si="39">IFERROR((R66/S66),0)</f>
        <v>0</v>
      </c>
      <c r="U66" s="374"/>
      <c r="V66" s="376">
        <f t="shared" ref="V66:V76" si="40">IFERROR(IF(Q66="Según demanda",R66/S66,R66/Q66),0)</f>
        <v>0</v>
      </c>
      <c r="W66" s="377"/>
      <c r="X66" s="334"/>
      <c r="Y66" s="395">
        <f t="shared" ref="Y66:Y76" si="41">IFERROR((W66/X66),0)</f>
        <v>0</v>
      </c>
      <c r="Z66" s="374"/>
      <c r="AA66" s="376">
        <f t="shared" ref="AA66:AA76" si="42">IFERROR(IF(V66="Según demanda",W66/X66,W66/V66),0)</f>
        <v>0</v>
      </c>
    </row>
    <row r="67" spans="1:27" ht="41.4" customHeight="1" x14ac:dyDescent="0.3">
      <c r="A67" s="501"/>
      <c r="B67" s="453" t="s">
        <v>61</v>
      </c>
      <c r="C67" s="556"/>
      <c r="D67" s="374" t="s">
        <v>940</v>
      </c>
      <c r="E67" s="555"/>
      <c r="F67" s="354" t="s">
        <v>721</v>
      </c>
      <c r="G67" s="355" t="s">
        <v>941</v>
      </c>
      <c r="H67" s="377">
        <v>815</v>
      </c>
      <c r="I67" s="334">
        <v>2115</v>
      </c>
      <c r="J67" s="395">
        <f t="shared" si="15"/>
        <v>0.38534278959810875</v>
      </c>
      <c r="K67" s="374"/>
      <c r="L67" s="376">
        <f t="shared" si="19"/>
        <v>0</v>
      </c>
      <c r="M67" s="377"/>
      <c r="N67" s="334"/>
      <c r="O67" s="395">
        <f t="shared" si="37"/>
        <v>0</v>
      </c>
      <c r="P67" s="374"/>
      <c r="Q67" s="376"/>
      <c r="R67" s="377"/>
      <c r="S67" s="334"/>
      <c r="T67" s="395">
        <f t="shared" si="39"/>
        <v>0</v>
      </c>
      <c r="U67" s="374"/>
      <c r="V67" s="376">
        <f t="shared" si="40"/>
        <v>0</v>
      </c>
      <c r="W67" s="377">
        <v>6</v>
      </c>
      <c r="X67" s="334">
        <v>8</v>
      </c>
      <c r="Y67" s="395">
        <f t="shared" si="41"/>
        <v>0.75</v>
      </c>
      <c r="Z67" s="374"/>
      <c r="AA67" s="376">
        <f>IFERROR(IF(V67="Según demanda",,W67/V67),0)</f>
        <v>0</v>
      </c>
    </row>
    <row r="68" spans="1:27" ht="198" customHeight="1" x14ac:dyDescent="0.3">
      <c r="A68" s="501"/>
      <c r="B68" s="453" t="s">
        <v>61</v>
      </c>
      <c r="C68" s="557" t="s">
        <v>456</v>
      </c>
      <c r="D68" s="374" t="s">
        <v>942</v>
      </c>
      <c r="E68" s="338" t="s">
        <v>943</v>
      </c>
      <c r="F68" s="354" t="s">
        <v>722</v>
      </c>
      <c r="G68" s="355" t="s">
        <v>944</v>
      </c>
      <c r="H68" s="377">
        <v>3</v>
      </c>
      <c r="I68" s="334">
        <v>3</v>
      </c>
      <c r="J68" s="395">
        <f t="shared" si="15"/>
        <v>1</v>
      </c>
      <c r="K68" s="374"/>
      <c r="L68" s="376">
        <f t="shared" si="19"/>
        <v>0</v>
      </c>
      <c r="M68" s="377"/>
      <c r="N68" s="334"/>
      <c r="O68" s="395">
        <f t="shared" si="37"/>
        <v>0</v>
      </c>
      <c r="P68" s="374"/>
      <c r="Q68" s="376">
        <f t="shared" si="38"/>
        <v>0</v>
      </c>
      <c r="R68" s="377"/>
      <c r="S68" s="334"/>
      <c r="T68" s="395">
        <f t="shared" si="39"/>
        <v>0</v>
      </c>
      <c r="U68" s="374"/>
      <c r="V68" s="376">
        <f t="shared" si="40"/>
        <v>0</v>
      </c>
      <c r="W68" s="377">
        <v>7</v>
      </c>
      <c r="X68" s="334">
        <v>7</v>
      </c>
      <c r="Y68" s="395">
        <f t="shared" si="41"/>
        <v>1</v>
      </c>
      <c r="Z68" s="374" t="s">
        <v>719</v>
      </c>
      <c r="AA68" s="376">
        <f t="shared" si="42"/>
        <v>0</v>
      </c>
    </row>
    <row r="69" spans="1:27" ht="41.4" customHeight="1" x14ac:dyDescent="0.3">
      <c r="A69" s="501"/>
      <c r="B69" s="453" t="s">
        <v>61</v>
      </c>
      <c r="C69" s="557"/>
      <c r="D69" s="513" t="s">
        <v>945</v>
      </c>
      <c r="E69" s="541" t="s">
        <v>946</v>
      </c>
      <c r="F69" s="503" t="s">
        <v>724</v>
      </c>
      <c r="G69" s="550" t="s">
        <v>947</v>
      </c>
      <c r="H69" s="532">
        <v>9</v>
      </c>
      <c r="I69" s="535">
        <v>10</v>
      </c>
      <c r="J69" s="395">
        <f t="shared" si="15"/>
        <v>0.9</v>
      </c>
      <c r="K69" s="373"/>
      <c r="L69" s="376">
        <f t="shared" si="19"/>
        <v>0</v>
      </c>
      <c r="M69" s="377"/>
      <c r="N69" s="334"/>
      <c r="O69" s="395">
        <f t="shared" si="37"/>
        <v>0</v>
      </c>
      <c r="P69" s="373"/>
      <c r="Q69" s="376">
        <f t="shared" si="38"/>
        <v>0</v>
      </c>
      <c r="R69" s="377"/>
      <c r="S69" s="334"/>
      <c r="T69" s="395">
        <f t="shared" si="39"/>
        <v>0</v>
      </c>
      <c r="U69" s="373"/>
      <c r="V69" s="376">
        <f t="shared" si="40"/>
        <v>0</v>
      </c>
      <c r="W69" s="377">
        <v>1</v>
      </c>
      <c r="X69" s="334">
        <v>1</v>
      </c>
      <c r="Y69" s="395">
        <f t="shared" si="41"/>
        <v>1</v>
      </c>
      <c r="Z69" s="373"/>
      <c r="AA69" s="376">
        <f t="shared" si="42"/>
        <v>0</v>
      </c>
    </row>
    <row r="70" spans="1:27" x14ac:dyDescent="0.3">
      <c r="A70" s="501"/>
      <c r="B70" s="453" t="s">
        <v>61</v>
      </c>
      <c r="C70" s="557"/>
      <c r="D70" s="514"/>
      <c r="E70" s="543"/>
      <c r="F70" s="504"/>
      <c r="G70" s="551"/>
      <c r="H70" s="534"/>
      <c r="I70" s="537"/>
      <c r="J70" s="395">
        <f t="shared" si="15"/>
        <v>0</v>
      </c>
      <c r="K70" s="355"/>
      <c r="L70" s="376">
        <f t="shared" si="19"/>
        <v>0</v>
      </c>
      <c r="M70" s="377"/>
      <c r="N70" s="334"/>
      <c r="O70" s="395">
        <f t="shared" si="37"/>
        <v>0</v>
      </c>
      <c r="P70" s="355"/>
      <c r="Q70" s="376"/>
      <c r="R70" s="377"/>
      <c r="S70" s="334"/>
      <c r="T70" s="395">
        <f t="shared" si="39"/>
        <v>0</v>
      </c>
      <c r="U70" s="355"/>
      <c r="V70" s="376">
        <f t="shared" si="40"/>
        <v>0</v>
      </c>
      <c r="W70" s="377"/>
      <c r="X70" s="334"/>
      <c r="Y70" s="395">
        <f t="shared" si="41"/>
        <v>0</v>
      </c>
      <c r="Z70" s="355"/>
      <c r="AA70" s="376">
        <f t="shared" si="42"/>
        <v>0</v>
      </c>
    </row>
    <row r="71" spans="1:27" ht="154.19999999999999" customHeight="1" x14ac:dyDescent="0.3">
      <c r="A71" s="501"/>
      <c r="B71" s="453" t="s">
        <v>61</v>
      </c>
      <c r="C71" s="557"/>
      <c r="D71" s="374" t="s">
        <v>948</v>
      </c>
      <c r="E71" s="338" t="s">
        <v>949</v>
      </c>
      <c r="F71" s="354" t="s">
        <v>725</v>
      </c>
      <c r="G71" s="355" t="s">
        <v>950</v>
      </c>
      <c r="H71" s="377">
        <v>6</v>
      </c>
      <c r="I71" s="334">
        <v>6</v>
      </c>
      <c r="J71" s="395">
        <f t="shared" si="15"/>
        <v>1</v>
      </c>
      <c r="K71" s="355"/>
      <c r="L71" s="376">
        <f t="shared" si="19"/>
        <v>0</v>
      </c>
      <c r="M71" s="377"/>
      <c r="N71" s="334"/>
      <c r="O71" s="395">
        <f t="shared" si="37"/>
        <v>0</v>
      </c>
      <c r="P71" s="355"/>
      <c r="Q71" s="376"/>
      <c r="R71" s="377"/>
      <c r="S71" s="334"/>
      <c r="T71" s="395">
        <f t="shared" si="39"/>
        <v>0</v>
      </c>
      <c r="U71" s="355"/>
      <c r="V71" s="376">
        <f t="shared" si="40"/>
        <v>0</v>
      </c>
      <c r="W71" s="377">
        <v>1520</v>
      </c>
      <c r="X71" s="334">
        <v>1562</v>
      </c>
      <c r="Y71" s="395">
        <f t="shared" si="41"/>
        <v>0.97311139564660687</v>
      </c>
      <c r="Z71" s="355"/>
      <c r="AA71" s="376">
        <f t="shared" si="42"/>
        <v>0</v>
      </c>
    </row>
    <row r="72" spans="1:27" ht="185.4" customHeight="1" x14ac:dyDescent="0.3">
      <c r="A72" s="501"/>
      <c r="B72" s="453" t="s">
        <v>61</v>
      </c>
      <c r="C72" s="557"/>
      <c r="D72" s="374" t="s">
        <v>951</v>
      </c>
      <c r="E72" s="338" t="s">
        <v>952</v>
      </c>
      <c r="F72" s="427" t="s">
        <v>953</v>
      </c>
      <c r="G72" s="428" t="s">
        <v>954</v>
      </c>
      <c r="H72" s="377">
        <v>0</v>
      </c>
      <c r="I72" s="334">
        <v>0</v>
      </c>
      <c r="J72" s="395">
        <f t="shared" si="15"/>
        <v>0</v>
      </c>
      <c r="K72" s="355" t="s">
        <v>955</v>
      </c>
      <c r="L72" s="376">
        <f t="shared" si="19"/>
        <v>0</v>
      </c>
      <c r="M72" s="377"/>
      <c r="N72" s="334"/>
      <c r="O72" s="395">
        <f t="shared" si="37"/>
        <v>0</v>
      </c>
      <c r="P72" s="355"/>
      <c r="Q72" s="376"/>
      <c r="R72" s="377"/>
      <c r="S72" s="334"/>
      <c r="T72" s="395">
        <f t="shared" si="39"/>
        <v>0</v>
      </c>
      <c r="U72" s="355"/>
      <c r="V72" s="376" t="s">
        <v>723</v>
      </c>
      <c r="W72" s="377">
        <v>17</v>
      </c>
      <c r="X72" s="334">
        <v>17</v>
      </c>
      <c r="Y72" s="395">
        <f t="shared" si="41"/>
        <v>1</v>
      </c>
      <c r="Z72" s="355"/>
      <c r="AA72" s="376">
        <f t="shared" si="42"/>
        <v>0</v>
      </c>
    </row>
    <row r="73" spans="1:27" ht="86.25" customHeight="1" x14ac:dyDescent="0.3">
      <c r="A73" s="501"/>
      <c r="B73" s="524" t="s">
        <v>61</v>
      </c>
      <c r="C73" s="552" t="s">
        <v>956</v>
      </c>
      <c r="D73" s="429" t="s">
        <v>957</v>
      </c>
      <c r="E73" s="338" t="s">
        <v>958</v>
      </c>
      <c r="F73" s="427" t="s">
        <v>959</v>
      </c>
      <c r="G73" s="428" t="s">
        <v>960</v>
      </c>
      <c r="H73" s="377">
        <v>1</v>
      </c>
      <c r="I73" s="334">
        <v>1</v>
      </c>
      <c r="J73" s="395">
        <f t="shared" si="15"/>
        <v>1</v>
      </c>
      <c r="K73" s="346" t="s">
        <v>961</v>
      </c>
      <c r="L73" s="376">
        <f t="shared" si="19"/>
        <v>0</v>
      </c>
      <c r="M73" s="377"/>
      <c r="N73" s="334"/>
      <c r="O73" s="395">
        <f t="shared" si="37"/>
        <v>0</v>
      </c>
      <c r="P73" s="346"/>
      <c r="Q73" s="376">
        <f t="shared" si="38"/>
        <v>0</v>
      </c>
      <c r="R73" s="377"/>
      <c r="S73" s="334"/>
      <c r="T73" s="395">
        <f t="shared" si="39"/>
        <v>0</v>
      </c>
      <c r="U73" s="346"/>
      <c r="V73" s="376">
        <f t="shared" si="40"/>
        <v>0</v>
      </c>
      <c r="W73" s="377">
        <v>10</v>
      </c>
      <c r="X73" s="334">
        <v>10</v>
      </c>
      <c r="Y73" s="395">
        <f t="shared" si="41"/>
        <v>1</v>
      </c>
      <c r="Z73" s="346"/>
      <c r="AA73" s="376">
        <f t="shared" si="42"/>
        <v>0</v>
      </c>
    </row>
    <row r="74" spans="1:27" ht="99.75" customHeight="1" x14ac:dyDescent="0.3">
      <c r="A74" s="501"/>
      <c r="B74" s="524"/>
      <c r="C74" s="552"/>
      <c r="D74" s="553" t="s">
        <v>962</v>
      </c>
      <c r="E74" s="555" t="s">
        <v>963</v>
      </c>
      <c r="F74" s="503" t="s">
        <v>964</v>
      </c>
      <c r="G74" s="550" t="s">
        <v>965</v>
      </c>
      <c r="H74" s="532">
        <v>1</v>
      </c>
      <c r="I74" s="535">
        <v>1</v>
      </c>
      <c r="J74" s="395">
        <f t="shared" si="15"/>
        <v>1</v>
      </c>
      <c r="K74" s="354"/>
      <c r="L74" s="376">
        <f t="shared" si="19"/>
        <v>0</v>
      </c>
      <c r="M74" s="377"/>
      <c r="N74" s="334"/>
      <c r="O74" s="395">
        <f t="shared" si="37"/>
        <v>0</v>
      </c>
      <c r="P74" s="354"/>
      <c r="Q74" s="376">
        <f t="shared" si="38"/>
        <v>0</v>
      </c>
      <c r="R74" s="377"/>
      <c r="S74" s="334"/>
      <c r="T74" s="395">
        <f t="shared" si="39"/>
        <v>0</v>
      </c>
      <c r="U74" s="354"/>
      <c r="V74" s="376">
        <f t="shared" si="40"/>
        <v>0</v>
      </c>
      <c r="W74" s="377">
        <v>15</v>
      </c>
      <c r="X74" s="334">
        <v>17</v>
      </c>
      <c r="Y74" s="395">
        <f t="shared" si="41"/>
        <v>0.88235294117647056</v>
      </c>
      <c r="Z74" s="354"/>
      <c r="AA74" s="376">
        <f t="shared" si="42"/>
        <v>0</v>
      </c>
    </row>
    <row r="75" spans="1:27" ht="142.5" customHeight="1" x14ac:dyDescent="0.3">
      <c r="A75" s="501"/>
      <c r="B75" s="524"/>
      <c r="C75" s="552"/>
      <c r="D75" s="554"/>
      <c r="E75" s="555"/>
      <c r="F75" s="504"/>
      <c r="G75" s="551"/>
      <c r="H75" s="534"/>
      <c r="I75" s="537"/>
      <c r="J75" s="395">
        <f t="shared" si="15"/>
        <v>0</v>
      </c>
      <c r="K75" s="346"/>
      <c r="L75" s="376">
        <f t="shared" si="19"/>
        <v>0</v>
      </c>
      <c r="M75" s="377"/>
      <c r="N75" s="334"/>
      <c r="O75" s="395">
        <f t="shared" si="37"/>
        <v>0</v>
      </c>
      <c r="P75" s="346"/>
      <c r="Q75" s="376">
        <f t="shared" si="38"/>
        <v>0</v>
      </c>
      <c r="R75" s="377"/>
      <c r="S75" s="334"/>
      <c r="T75" s="395">
        <f t="shared" si="39"/>
        <v>0</v>
      </c>
      <c r="U75" s="346"/>
      <c r="V75" s="376">
        <f t="shared" si="40"/>
        <v>0</v>
      </c>
      <c r="W75" s="377">
        <v>10</v>
      </c>
      <c r="X75" s="334">
        <v>10</v>
      </c>
      <c r="Y75" s="395">
        <f t="shared" si="41"/>
        <v>1</v>
      </c>
      <c r="Z75" s="346"/>
      <c r="AA75" s="376">
        <f t="shared" si="42"/>
        <v>0</v>
      </c>
    </row>
    <row r="76" spans="1:27" ht="127.2" customHeight="1" x14ac:dyDescent="0.3">
      <c r="A76" s="501"/>
      <c r="B76" s="524"/>
      <c r="C76" s="552" t="s">
        <v>457</v>
      </c>
      <c r="D76" s="374" t="s">
        <v>966</v>
      </c>
      <c r="E76" s="338" t="s">
        <v>967</v>
      </c>
      <c r="F76" s="354" t="s">
        <v>727</v>
      </c>
      <c r="G76" s="355" t="s">
        <v>968</v>
      </c>
      <c r="H76" s="357">
        <v>0</v>
      </c>
      <c r="I76" s="358">
        <v>0</v>
      </c>
      <c r="J76" s="379">
        <f t="shared" si="15"/>
        <v>0</v>
      </c>
      <c r="K76" s="338"/>
      <c r="L76" s="544">
        <f t="shared" si="19"/>
        <v>0</v>
      </c>
      <c r="M76" s="545"/>
      <c r="N76" s="546"/>
      <c r="O76" s="547">
        <f t="shared" si="37"/>
        <v>0</v>
      </c>
      <c r="P76" s="522"/>
      <c r="Q76" s="544">
        <f t="shared" si="38"/>
        <v>0</v>
      </c>
      <c r="R76" s="545"/>
      <c r="S76" s="546"/>
      <c r="T76" s="547">
        <f t="shared" si="39"/>
        <v>0</v>
      </c>
      <c r="U76" s="522"/>
      <c r="V76" s="544">
        <f t="shared" si="40"/>
        <v>0</v>
      </c>
      <c r="W76" s="545">
        <v>1</v>
      </c>
      <c r="X76" s="546">
        <v>1</v>
      </c>
      <c r="Y76" s="547">
        <f t="shared" si="41"/>
        <v>1</v>
      </c>
      <c r="Z76" s="522" t="s">
        <v>726</v>
      </c>
      <c r="AA76" s="544">
        <f t="shared" si="42"/>
        <v>0</v>
      </c>
    </row>
    <row r="77" spans="1:27" ht="171" customHeight="1" x14ac:dyDescent="0.3">
      <c r="A77" s="501"/>
      <c r="B77" s="524"/>
      <c r="C77" s="552"/>
      <c r="D77" s="374" t="s">
        <v>969</v>
      </c>
      <c r="E77" s="338" t="s">
        <v>970</v>
      </c>
      <c r="F77" s="354" t="s">
        <v>728</v>
      </c>
      <c r="G77" s="355" t="s">
        <v>971</v>
      </c>
      <c r="H77" s="357">
        <v>0</v>
      </c>
      <c r="I77" s="358">
        <v>0</v>
      </c>
      <c r="J77" s="379">
        <f t="shared" si="15"/>
        <v>0</v>
      </c>
      <c r="K77" s="338"/>
      <c r="L77" s="544"/>
      <c r="M77" s="545"/>
      <c r="N77" s="546"/>
      <c r="O77" s="547"/>
      <c r="P77" s="522"/>
      <c r="Q77" s="544"/>
      <c r="R77" s="545"/>
      <c r="S77" s="546"/>
      <c r="T77" s="547"/>
      <c r="U77" s="522"/>
      <c r="V77" s="544"/>
      <c r="W77" s="545"/>
      <c r="X77" s="546"/>
      <c r="Y77" s="547"/>
      <c r="Z77" s="522"/>
      <c r="AA77" s="544"/>
    </row>
    <row r="78" spans="1:27" ht="79.2" customHeight="1" x14ac:dyDescent="0.3">
      <c r="A78" s="501"/>
      <c r="B78" s="524"/>
      <c r="C78" s="552"/>
      <c r="D78" s="548" t="s">
        <v>972</v>
      </c>
      <c r="E78" s="541" t="s">
        <v>973</v>
      </c>
      <c r="F78" s="354" t="s">
        <v>728</v>
      </c>
      <c r="G78" s="355" t="s">
        <v>974</v>
      </c>
      <c r="H78" s="377">
        <v>0</v>
      </c>
      <c r="I78" s="334">
        <v>0</v>
      </c>
      <c r="J78" s="395">
        <f t="shared" si="15"/>
        <v>0</v>
      </c>
      <c r="K78" s="355"/>
      <c r="L78" s="376">
        <f t="shared" si="19"/>
        <v>0</v>
      </c>
      <c r="M78" s="377"/>
      <c r="N78" s="334"/>
      <c r="O78" s="395">
        <f t="shared" ref="O78:O79" si="43">IFERROR((M78/N78),0)</f>
        <v>0</v>
      </c>
      <c r="P78" s="355"/>
      <c r="Q78" s="376">
        <f t="shared" ref="Q78:Q79" si="44">IFERROR(IF(L78="Según demanda",M78/N78,M78/L78),0)</f>
        <v>0</v>
      </c>
      <c r="R78" s="377"/>
      <c r="S78" s="334"/>
      <c r="T78" s="395">
        <f t="shared" ref="T78:T79" si="45">IFERROR((R78/S78),0)</f>
        <v>0</v>
      </c>
      <c r="U78" s="355"/>
      <c r="V78" s="376">
        <f t="shared" ref="V78:V79" si="46">IFERROR(IF(Q78="Según demanda",R78/S78,R78/Q78),0)</f>
        <v>0</v>
      </c>
      <c r="W78" s="377">
        <v>1</v>
      </c>
      <c r="X78" s="334">
        <v>1</v>
      </c>
      <c r="Y78" s="395">
        <f t="shared" ref="Y78:Y79" si="47">IFERROR((W78/X78),0)</f>
        <v>1</v>
      </c>
      <c r="Z78" s="355"/>
      <c r="AA78" s="376">
        <f t="shared" ref="AA78:AA79" si="48">IFERROR(IF(V78="Según demanda",W78/X78,W78/V78),0)</f>
        <v>0</v>
      </c>
    </row>
    <row r="79" spans="1:27" ht="142.5" customHeight="1" x14ac:dyDescent="0.3">
      <c r="A79" s="501"/>
      <c r="B79" s="524" t="s">
        <v>61</v>
      </c>
      <c r="C79" s="552"/>
      <c r="D79" s="549"/>
      <c r="E79" s="543"/>
      <c r="F79" s="503" t="s">
        <v>728</v>
      </c>
      <c r="G79" s="550" t="s">
        <v>975</v>
      </c>
      <c r="H79" s="532">
        <v>0</v>
      </c>
      <c r="I79" s="535">
        <v>0</v>
      </c>
      <c r="J79" s="538">
        <f t="shared" si="15"/>
        <v>0</v>
      </c>
      <c r="K79" s="503"/>
      <c r="L79" s="505">
        <f t="shared" si="19"/>
        <v>0</v>
      </c>
      <c r="M79" s="532"/>
      <c r="N79" s="535"/>
      <c r="O79" s="538">
        <f t="shared" si="43"/>
        <v>0</v>
      </c>
      <c r="P79" s="503"/>
      <c r="Q79" s="505">
        <f t="shared" si="44"/>
        <v>0</v>
      </c>
      <c r="R79" s="532"/>
      <c r="S79" s="535"/>
      <c r="T79" s="538">
        <f t="shared" si="45"/>
        <v>0</v>
      </c>
      <c r="U79" s="503"/>
      <c r="V79" s="505">
        <f t="shared" si="46"/>
        <v>0</v>
      </c>
      <c r="W79" s="532">
        <v>1</v>
      </c>
      <c r="X79" s="535">
        <v>1</v>
      </c>
      <c r="Y79" s="538">
        <f t="shared" si="47"/>
        <v>1</v>
      </c>
      <c r="Z79" s="503"/>
      <c r="AA79" s="505">
        <f t="shared" si="48"/>
        <v>0</v>
      </c>
    </row>
    <row r="80" spans="1:27" ht="71.25" customHeight="1" x14ac:dyDescent="0.3">
      <c r="A80" s="501"/>
      <c r="B80" s="524"/>
      <c r="C80" s="552"/>
      <c r="D80" s="374" t="s">
        <v>976</v>
      </c>
      <c r="E80" s="338" t="s">
        <v>977</v>
      </c>
      <c r="F80" s="504"/>
      <c r="G80" s="551"/>
      <c r="H80" s="533"/>
      <c r="I80" s="536"/>
      <c r="J80" s="539"/>
      <c r="K80" s="530"/>
      <c r="L80" s="531"/>
      <c r="M80" s="533"/>
      <c r="N80" s="536"/>
      <c r="O80" s="539"/>
      <c r="P80" s="530"/>
      <c r="Q80" s="531"/>
      <c r="R80" s="533"/>
      <c r="S80" s="536"/>
      <c r="T80" s="539"/>
      <c r="U80" s="530"/>
      <c r="V80" s="531"/>
      <c r="W80" s="533"/>
      <c r="X80" s="536"/>
      <c r="Y80" s="539"/>
      <c r="Z80" s="530"/>
      <c r="AA80" s="531"/>
    </row>
    <row r="81" spans="1:27" ht="71.25" customHeight="1" x14ac:dyDescent="0.3">
      <c r="A81" s="501"/>
      <c r="B81" s="524"/>
      <c r="C81" s="552"/>
      <c r="D81" s="430" t="s">
        <v>978</v>
      </c>
      <c r="E81" s="338" t="s">
        <v>979</v>
      </c>
      <c r="F81" s="354" t="s">
        <v>729</v>
      </c>
      <c r="G81" s="355" t="s">
        <v>980</v>
      </c>
      <c r="H81" s="533"/>
      <c r="I81" s="536"/>
      <c r="J81" s="539"/>
      <c r="K81" s="530"/>
      <c r="L81" s="531"/>
      <c r="M81" s="533"/>
      <c r="N81" s="536"/>
      <c r="O81" s="539"/>
      <c r="P81" s="530"/>
      <c r="Q81" s="531"/>
      <c r="R81" s="533"/>
      <c r="S81" s="536"/>
      <c r="T81" s="539"/>
      <c r="U81" s="530"/>
      <c r="V81" s="531"/>
      <c r="W81" s="533"/>
      <c r="X81" s="536"/>
      <c r="Y81" s="539"/>
      <c r="Z81" s="530"/>
      <c r="AA81" s="531"/>
    </row>
    <row r="82" spans="1:27" ht="57" customHeight="1" x14ac:dyDescent="0.3">
      <c r="A82" s="501"/>
      <c r="B82" s="524"/>
      <c r="C82" s="523" t="s">
        <v>749</v>
      </c>
      <c r="D82" s="359" t="s">
        <v>981</v>
      </c>
      <c r="E82" s="541" t="s">
        <v>982</v>
      </c>
      <c r="F82" s="503" t="s">
        <v>983</v>
      </c>
      <c r="G82" s="503" t="s">
        <v>984</v>
      </c>
      <c r="H82" s="534"/>
      <c r="I82" s="537"/>
      <c r="J82" s="540"/>
      <c r="K82" s="504"/>
      <c r="L82" s="506"/>
      <c r="M82" s="534"/>
      <c r="N82" s="537"/>
      <c r="O82" s="540"/>
      <c r="P82" s="504"/>
      <c r="Q82" s="506"/>
      <c r="R82" s="534"/>
      <c r="S82" s="537"/>
      <c r="T82" s="540"/>
      <c r="U82" s="504"/>
      <c r="V82" s="506"/>
      <c r="W82" s="534"/>
      <c r="X82" s="537"/>
      <c r="Y82" s="540"/>
      <c r="Z82" s="504"/>
      <c r="AA82" s="506"/>
    </row>
    <row r="83" spans="1:27" ht="55.2" x14ac:dyDescent="0.3">
      <c r="A83" s="501"/>
      <c r="B83" s="524"/>
      <c r="C83" s="523"/>
      <c r="D83" s="359" t="s">
        <v>985</v>
      </c>
      <c r="E83" s="542"/>
      <c r="F83" s="504"/>
      <c r="G83" s="504"/>
      <c r="H83" s="383">
        <v>0</v>
      </c>
      <c r="I83" s="388">
        <v>0</v>
      </c>
      <c r="J83" s="389">
        <f t="shared" ref="J83:J84" si="49">IFERROR((H83/I83),0)</f>
        <v>0</v>
      </c>
      <c r="K83" s="354"/>
      <c r="L83" s="376">
        <f t="shared" ref="L83:L84" si="50">IFERROR(IF(G83="Según demanda",H83/I83,H83/G83),0)</f>
        <v>0</v>
      </c>
      <c r="M83" s="383"/>
      <c r="N83" s="388"/>
      <c r="O83" s="389">
        <f t="shared" ref="O83:O84" si="51">IFERROR((M83/N83),0)</f>
        <v>0</v>
      </c>
      <c r="P83" s="354"/>
      <c r="Q83" s="376">
        <f t="shared" ref="Q83:Q84" si="52">IFERROR(IF(L83="Según demanda",M83/N83,M83/L83),0)</f>
        <v>0</v>
      </c>
      <c r="R83" s="383"/>
      <c r="S83" s="388"/>
      <c r="T83" s="389">
        <f t="shared" ref="T83:T84" si="53">IFERROR((R83/S83),0)</f>
        <v>0</v>
      </c>
      <c r="U83" s="354"/>
      <c r="V83" s="376">
        <f t="shared" ref="V83:V84" si="54">IFERROR(IF(Q83="Según demanda",R83/S83,R83/Q83),0)</f>
        <v>0</v>
      </c>
      <c r="W83" s="383"/>
      <c r="X83" s="388"/>
      <c r="Y83" s="389">
        <f t="shared" ref="Y83:Y84" si="55">IFERROR((W83/X83),0)</f>
        <v>0</v>
      </c>
      <c r="Z83" s="354"/>
      <c r="AA83" s="376">
        <f t="shared" ref="AA83:AA84" si="56">IFERROR(IF(V83="Según demanda",W83/X83,W83/V83),0)</f>
        <v>0</v>
      </c>
    </row>
    <row r="84" spans="1:27" ht="55.2" customHeight="1" x14ac:dyDescent="0.3">
      <c r="A84" s="501"/>
      <c r="B84" s="524" t="s">
        <v>61</v>
      </c>
      <c r="C84" s="523"/>
      <c r="D84" s="525" t="s">
        <v>986</v>
      </c>
      <c r="E84" s="542"/>
      <c r="F84" s="354" t="s">
        <v>730</v>
      </c>
      <c r="G84" s="354" t="s">
        <v>987</v>
      </c>
      <c r="H84" s="496"/>
      <c r="I84" s="507"/>
      <c r="J84" s="498">
        <f t="shared" si="49"/>
        <v>0</v>
      </c>
      <c r="K84" s="503"/>
      <c r="L84" s="505">
        <f t="shared" si="50"/>
        <v>0</v>
      </c>
      <c r="M84" s="496"/>
      <c r="N84" s="507"/>
      <c r="O84" s="498">
        <f t="shared" si="51"/>
        <v>0</v>
      </c>
      <c r="P84" s="503"/>
      <c r="Q84" s="505">
        <f t="shared" si="52"/>
        <v>0</v>
      </c>
      <c r="R84" s="496"/>
      <c r="S84" s="507"/>
      <c r="T84" s="498">
        <f t="shared" si="53"/>
        <v>0</v>
      </c>
      <c r="U84" s="503"/>
      <c r="V84" s="505">
        <f t="shared" si="54"/>
        <v>0</v>
      </c>
      <c r="W84" s="496">
        <v>0</v>
      </c>
      <c r="X84" s="507">
        <v>0</v>
      </c>
      <c r="Y84" s="498">
        <f t="shared" si="55"/>
        <v>0</v>
      </c>
      <c r="Z84" s="503"/>
      <c r="AA84" s="505">
        <f t="shared" si="56"/>
        <v>0</v>
      </c>
    </row>
    <row r="85" spans="1:27" x14ac:dyDescent="0.3">
      <c r="A85" s="501"/>
      <c r="B85" s="524"/>
      <c r="C85" s="523"/>
      <c r="D85" s="526"/>
      <c r="E85" s="542"/>
      <c r="F85" s="503" t="s">
        <v>731</v>
      </c>
      <c r="G85" s="503" t="s">
        <v>988</v>
      </c>
      <c r="H85" s="527"/>
      <c r="I85" s="528"/>
      <c r="J85" s="529"/>
      <c r="K85" s="530"/>
      <c r="L85" s="531"/>
      <c r="M85" s="527"/>
      <c r="N85" s="528"/>
      <c r="O85" s="529"/>
      <c r="P85" s="530"/>
      <c r="Q85" s="531"/>
      <c r="R85" s="527"/>
      <c r="S85" s="528"/>
      <c r="T85" s="529"/>
      <c r="U85" s="530"/>
      <c r="V85" s="531"/>
      <c r="W85" s="527"/>
      <c r="X85" s="528"/>
      <c r="Y85" s="529"/>
      <c r="Z85" s="530"/>
      <c r="AA85" s="531"/>
    </row>
    <row r="86" spans="1:27" ht="14.4" customHeight="1" x14ac:dyDescent="0.3">
      <c r="A86" s="501"/>
      <c r="B86" s="524"/>
      <c r="C86" s="523"/>
      <c r="D86" s="525" t="s">
        <v>989</v>
      </c>
      <c r="E86" s="542"/>
      <c r="F86" s="530"/>
      <c r="G86" s="530"/>
      <c r="H86" s="527"/>
      <c r="I86" s="528"/>
      <c r="J86" s="529"/>
      <c r="K86" s="530"/>
      <c r="L86" s="531"/>
      <c r="M86" s="527"/>
      <c r="N86" s="528"/>
      <c r="O86" s="529"/>
      <c r="P86" s="530"/>
      <c r="Q86" s="531"/>
      <c r="R86" s="527"/>
      <c r="S86" s="528"/>
      <c r="T86" s="529"/>
      <c r="U86" s="530"/>
      <c r="V86" s="531"/>
      <c r="W86" s="527"/>
      <c r="X86" s="528"/>
      <c r="Y86" s="529"/>
      <c r="Z86" s="530"/>
      <c r="AA86" s="531"/>
    </row>
    <row r="87" spans="1:27" x14ac:dyDescent="0.3">
      <c r="A87" s="501"/>
      <c r="B87" s="524"/>
      <c r="C87" s="523"/>
      <c r="D87" s="526"/>
      <c r="E87" s="543"/>
      <c r="F87" s="530"/>
      <c r="G87" s="530"/>
      <c r="H87" s="497"/>
      <c r="I87" s="508"/>
      <c r="J87" s="499"/>
      <c r="K87" s="504"/>
      <c r="L87" s="506"/>
      <c r="M87" s="497"/>
      <c r="N87" s="508"/>
      <c r="O87" s="499"/>
      <c r="P87" s="504"/>
      <c r="Q87" s="506"/>
      <c r="R87" s="497"/>
      <c r="S87" s="508"/>
      <c r="T87" s="499"/>
      <c r="U87" s="504"/>
      <c r="V87" s="506"/>
      <c r="W87" s="497"/>
      <c r="X87" s="508"/>
      <c r="Y87" s="499"/>
      <c r="Z87" s="504"/>
      <c r="AA87" s="506"/>
    </row>
    <row r="88" spans="1:27" ht="14.4" customHeight="1" x14ac:dyDescent="0.3">
      <c r="A88" s="501"/>
      <c r="B88" s="500" t="s">
        <v>615</v>
      </c>
      <c r="C88" s="517" t="s">
        <v>749</v>
      </c>
      <c r="D88" s="520" t="s">
        <v>990</v>
      </c>
      <c r="E88" s="522" t="s">
        <v>994</v>
      </c>
      <c r="F88" s="522" t="s">
        <v>983</v>
      </c>
      <c r="G88" s="522" t="s">
        <v>609</v>
      </c>
      <c r="H88" s="511">
        <v>10</v>
      </c>
      <c r="I88" s="512">
        <v>10</v>
      </c>
      <c r="J88" s="498">
        <f>IFERROR((#REF!/#REF!),0)</f>
        <v>0</v>
      </c>
      <c r="K88" s="503" t="s">
        <v>995</v>
      </c>
      <c r="L88" s="505">
        <f>IFERROR(IF(G88="Según demanda",#REF!/#REF!,#REF!/G88),0)</f>
        <v>0</v>
      </c>
      <c r="M88" s="496"/>
      <c r="N88" s="507"/>
      <c r="O88" s="498">
        <f>IFERROR((#REF!/#REF!),0)</f>
        <v>0</v>
      </c>
      <c r="P88" s="503"/>
      <c r="Q88" s="505">
        <f>IFERROR(IF(L88="Según demanda",#REF!/#REF!,#REF!/L88),0)</f>
        <v>0</v>
      </c>
      <c r="R88" s="496"/>
      <c r="S88" s="507"/>
      <c r="T88" s="498">
        <f>IFERROR((#REF!/#REF!),0)</f>
        <v>0</v>
      </c>
      <c r="U88" s="503"/>
      <c r="V88" s="505">
        <f>IFERROR(IF(Q88="Según demanda",#REF!/#REF!,#REF!/Q88),0)</f>
        <v>0</v>
      </c>
      <c r="W88" s="496"/>
      <c r="X88" s="507"/>
      <c r="Y88" s="498">
        <f>IFERROR((#REF!/#REF!),0)</f>
        <v>0</v>
      </c>
      <c r="Z88" s="503"/>
      <c r="AA88" s="505">
        <f>IFERROR(IF(V88="Según demanda",#REF!/#REF!,#REF!/V88),0)</f>
        <v>0</v>
      </c>
    </row>
    <row r="89" spans="1:27" x14ac:dyDescent="0.3">
      <c r="A89" s="501"/>
      <c r="B89" s="501"/>
      <c r="C89" s="518"/>
      <c r="D89" s="520"/>
      <c r="E89" s="522"/>
      <c r="F89" s="522"/>
      <c r="G89" s="522"/>
      <c r="H89" s="511"/>
      <c r="I89" s="512"/>
      <c r="J89" s="499"/>
      <c r="K89" s="504"/>
      <c r="L89" s="506"/>
      <c r="M89" s="497"/>
      <c r="N89" s="508"/>
      <c r="O89" s="499"/>
      <c r="P89" s="504"/>
      <c r="Q89" s="506"/>
      <c r="R89" s="497"/>
      <c r="S89" s="508"/>
      <c r="T89" s="499"/>
      <c r="U89" s="504"/>
      <c r="V89" s="506"/>
      <c r="W89" s="497"/>
      <c r="X89" s="508"/>
      <c r="Y89" s="499"/>
      <c r="Z89" s="504"/>
      <c r="AA89" s="506"/>
    </row>
    <row r="90" spans="1:27" ht="41.4" x14ac:dyDescent="0.3">
      <c r="A90" s="501"/>
      <c r="B90" s="501"/>
      <c r="C90" s="518"/>
      <c r="D90" s="520"/>
      <c r="E90" s="522"/>
      <c r="F90" s="354" t="s">
        <v>991</v>
      </c>
      <c r="G90" s="361" t="s">
        <v>609</v>
      </c>
      <c r="H90" s="383">
        <v>10</v>
      </c>
      <c r="I90" s="337">
        <v>10</v>
      </c>
      <c r="J90" s="356">
        <f t="shared" ref="J90:J93" si="57">IFERROR((H90/I90),0)</f>
        <v>1</v>
      </c>
      <c r="K90" s="374" t="s">
        <v>996</v>
      </c>
      <c r="L90" s="356">
        <f t="shared" ref="L90:L93" si="58">IFERROR((J90/K90),0)</f>
        <v>0</v>
      </c>
      <c r="M90" s="384"/>
      <c r="N90" s="385"/>
      <c r="O90" s="356">
        <f t="shared" ref="O90:O95" si="59">IFERROR((M90/N90),0)</f>
        <v>0</v>
      </c>
      <c r="P90" s="338"/>
      <c r="Q90" s="381">
        <f t="shared" ref="Q90:Q92" si="60">IFERROR(IF(L90="Según demanda",M90/N90,M90/L90),0)</f>
        <v>0</v>
      </c>
      <c r="R90" s="384"/>
      <c r="S90" s="385"/>
      <c r="T90" s="356">
        <f t="shared" ref="T90:T93" si="61">IFERROR((R90/S90),0)</f>
        <v>0</v>
      </c>
      <c r="U90" s="338"/>
      <c r="V90" s="381">
        <f t="shared" ref="V90:V92" si="62">IFERROR(IF(Q90="Según demanda",R90/S90,R90/Q90),0)</f>
        <v>0</v>
      </c>
      <c r="W90" s="384"/>
      <c r="X90" s="385"/>
      <c r="Y90" s="356">
        <f t="shared" ref="Y90:Y93" si="63">IFERROR((W90/X90),0)</f>
        <v>0</v>
      </c>
      <c r="Z90" s="338"/>
      <c r="AA90" s="381">
        <f t="shared" ref="AA90:AA92" si="64">IFERROR(IF(V90="Según demanda",W90/X90,W90/V90),0)</f>
        <v>0</v>
      </c>
    </row>
    <row r="91" spans="1:27" ht="14.4" customHeight="1" x14ac:dyDescent="0.3">
      <c r="A91" s="501"/>
      <c r="B91" s="501"/>
      <c r="C91" s="518"/>
      <c r="D91" s="521"/>
      <c r="E91" s="522"/>
      <c r="F91" s="503" t="s">
        <v>992</v>
      </c>
      <c r="G91" s="509" t="s">
        <v>609</v>
      </c>
      <c r="H91" s="496">
        <v>10</v>
      </c>
      <c r="I91" s="515">
        <v>10</v>
      </c>
      <c r="J91" s="356">
        <f t="shared" si="57"/>
        <v>1</v>
      </c>
      <c r="K91" s="374"/>
      <c r="L91" s="356">
        <f t="shared" si="58"/>
        <v>0</v>
      </c>
      <c r="M91" s="384"/>
      <c r="N91" s="385"/>
      <c r="O91" s="356">
        <f t="shared" si="59"/>
        <v>0</v>
      </c>
      <c r="P91" s="338"/>
      <c r="Q91" s="381">
        <f t="shared" si="60"/>
        <v>0</v>
      </c>
      <c r="R91" s="384"/>
      <c r="S91" s="385"/>
      <c r="T91" s="356">
        <f t="shared" si="61"/>
        <v>0</v>
      </c>
      <c r="U91" s="338"/>
      <c r="V91" s="381">
        <f t="shared" si="62"/>
        <v>0</v>
      </c>
      <c r="W91" s="384"/>
      <c r="X91" s="385"/>
      <c r="Y91" s="356">
        <f t="shared" si="63"/>
        <v>0</v>
      </c>
      <c r="Z91" s="338"/>
      <c r="AA91" s="381">
        <f t="shared" si="64"/>
        <v>0</v>
      </c>
    </row>
    <row r="92" spans="1:27" ht="14.4" customHeight="1" x14ac:dyDescent="0.3">
      <c r="A92" s="501"/>
      <c r="B92" s="501"/>
      <c r="C92" s="518"/>
      <c r="D92" s="523" t="s">
        <v>993</v>
      </c>
      <c r="E92" s="522"/>
      <c r="F92" s="504"/>
      <c r="G92" s="510"/>
      <c r="H92" s="497"/>
      <c r="I92" s="516"/>
      <c r="J92" s="356">
        <f t="shared" si="57"/>
        <v>0</v>
      </c>
      <c r="K92" s="374"/>
      <c r="L92" s="356">
        <f t="shared" si="58"/>
        <v>0</v>
      </c>
      <c r="M92" s="384"/>
      <c r="N92" s="385"/>
      <c r="O92" s="356">
        <f t="shared" si="59"/>
        <v>0</v>
      </c>
      <c r="P92" s="338"/>
      <c r="Q92" s="381">
        <f t="shared" si="60"/>
        <v>0</v>
      </c>
      <c r="R92" s="384"/>
      <c r="S92" s="385"/>
      <c r="T92" s="356">
        <f t="shared" si="61"/>
        <v>0</v>
      </c>
      <c r="U92" s="338"/>
      <c r="V92" s="381">
        <f t="shared" si="62"/>
        <v>0</v>
      </c>
      <c r="W92" s="384"/>
      <c r="X92" s="385"/>
      <c r="Y92" s="356">
        <f t="shared" si="63"/>
        <v>0</v>
      </c>
      <c r="Z92" s="338"/>
      <c r="AA92" s="381">
        <f t="shared" si="64"/>
        <v>0</v>
      </c>
    </row>
    <row r="93" spans="1:27" ht="14.4" customHeight="1" x14ac:dyDescent="0.3">
      <c r="A93" s="501"/>
      <c r="B93" s="501"/>
      <c r="C93" s="518"/>
      <c r="D93" s="523"/>
      <c r="E93" s="522"/>
      <c r="F93" s="522" t="s">
        <v>992</v>
      </c>
      <c r="G93" s="509" t="s">
        <v>609</v>
      </c>
      <c r="H93" s="511">
        <v>10</v>
      </c>
      <c r="I93" s="512">
        <v>10</v>
      </c>
      <c r="J93" s="498">
        <f t="shared" si="57"/>
        <v>1</v>
      </c>
      <c r="K93" s="513"/>
      <c r="L93" s="498">
        <f t="shared" si="58"/>
        <v>0</v>
      </c>
      <c r="M93" s="496"/>
      <c r="N93" s="507"/>
      <c r="O93" s="498">
        <f t="shared" si="59"/>
        <v>0</v>
      </c>
      <c r="P93" s="503"/>
      <c r="Q93" s="505">
        <v>0</v>
      </c>
      <c r="R93" s="496"/>
      <c r="S93" s="507"/>
      <c r="T93" s="498">
        <f t="shared" si="61"/>
        <v>0</v>
      </c>
      <c r="U93" s="503"/>
      <c r="V93" s="505">
        <v>0</v>
      </c>
      <c r="W93" s="496"/>
      <c r="X93" s="507"/>
      <c r="Y93" s="498">
        <f t="shared" si="63"/>
        <v>0</v>
      </c>
      <c r="Z93" s="503"/>
      <c r="AA93" s="505">
        <v>0</v>
      </c>
    </row>
    <row r="94" spans="1:27" ht="55.2" customHeight="1" x14ac:dyDescent="0.3">
      <c r="A94" s="501"/>
      <c r="B94" s="501"/>
      <c r="C94" s="518"/>
      <c r="D94" s="523"/>
      <c r="E94" s="522"/>
      <c r="F94" s="522"/>
      <c r="G94" s="510"/>
      <c r="H94" s="511"/>
      <c r="I94" s="512"/>
      <c r="J94" s="499"/>
      <c r="K94" s="514"/>
      <c r="L94" s="499"/>
      <c r="M94" s="497"/>
      <c r="N94" s="508"/>
      <c r="O94" s="499"/>
      <c r="P94" s="504"/>
      <c r="Q94" s="506"/>
      <c r="R94" s="497"/>
      <c r="S94" s="508"/>
      <c r="T94" s="499"/>
      <c r="U94" s="504"/>
      <c r="V94" s="506"/>
      <c r="W94" s="497"/>
      <c r="X94" s="508"/>
      <c r="Y94" s="499"/>
      <c r="Z94" s="504"/>
      <c r="AA94" s="506"/>
    </row>
    <row r="95" spans="1:27" x14ac:dyDescent="0.3">
      <c r="A95" s="501"/>
      <c r="B95" s="501"/>
      <c r="C95" s="518"/>
      <c r="D95" s="523"/>
      <c r="E95" s="522"/>
      <c r="F95" s="522"/>
      <c r="G95" s="509" t="s">
        <v>609</v>
      </c>
      <c r="H95" s="511">
        <v>10</v>
      </c>
      <c r="I95" s="512">
        <v>10</v>
      </c>
      <c r="J95" s="498">
        <f t="shared" ref="J95" si="65">IFERROR((H95/I95),0)</f>
        <v>1</v>
      </c>
      <c r="K95" s="513"/>
      <c r="L95" s="498">
        <f t="shared" ref="L95" si="66">IFERROR((J95/K95),0)</f>
        <v>0</v>
      </c>
      <c r="M95" s="496"/>
      <c r="N95" s="496"/>
      <c r="O95" s="498">
        <f t="shared" si="59"/>
        <v>0</v>
      </c>
      <c r="P95" s="496"/>
      <c r="Q95" s="496">
        <v>0</v>
      </c>
      <c r="R95" s="496"/>
      <c r="S95" s="496"/>
      <c r="T95" s="498">
        <f t="shared" ref="T95" si="67">IFERROR((R95/S95),0)</f>
        <v>0</v>
      </c>
      <c r="U95" s="496"/>
      <c r="V95" s="496">
        <v>0</v>
      </c>
      <c r="W95" s="496"/>
      <c r="X95" s="496"/>
      <c r="Y95" s="498">
        <f t="shared" ref="Y95" si="68">IFERROR((W95/X95),0)</f>
        <v>0</v>
      </c>
      <c r="Z95" s="496"/>
      <c r="AA95" s="496">
        <v>0</v>
      </c>
    </row>
    <row r="96" spans="1:27" ht="14.4" customHeight="1" x14ac:dyDescent="0.3">
      <c r="A96" s="502"/>
      <c r="B96" s="502"/>
      <c r="C96" s="519"/>
      <c r="D96" s="523"/>
      <c r="E96" s="522"/>
      <c r="F96" s="522"/>
      <c r="G96" s="510"/>
      <c r="H96" s="511"/>
      <c r="I96" s="512"/>
      <c r="J96" s="499"/>
      <c r="K96" s="514"/>
      <c r="L96" s="499"/>
      <c r="M96" s="497"/>
      <c r="N96" s="497"/>
      <c r="O96" s="499"/>
      <c r="P96" s="497"/>
      <c r="Q96" s="497"/>
      <c r="R96" s="497"/>
      <c r="S96" s="497"/>
      <c r="T96" s="499"/>
      <c r="U96" s="497"/>
      <c r="V96" s="497"/>
      <c r="W96" s="497"/>
      <c r="X96" s="497"/>
      <c r="Y96" s="499"/>
      <c r="Z96" s="497"/>
      <c r="AA96" s="497"/>
    </row>
    <row r="97" spans="1:27" x14ac:dyDescent="0.3">
      <c r="A97" s="564" t="s">
        <v>647</v>
      </c>
      <c r="B97" s="570" t="s">
        <v>51</v>
      </c>
      <c r="C97" s="675" t="s">
        <v>458</v>
      </c>
      <c r="D97" s="562" t="s">
        <v>997</v>
      </c>
      <c r="E97" s="562" t="s">
        <v>459</v>
      </c>
      <c r="F97" s="562" t="s">
        <v>473</v>
      </c>
      <c r="G97" s="590">
        <v>10</v>
      </c>
      <c r="H97" s="592">
        <v>3</v>
      </c>
      <c r="I97" s="535">
        <v>10</v>
      </c>
      <c r="J97" s="594">
        <f>IFERROR((H97/I97),0)</f>
        <v>0.3</v>
      </c>
      <c r="K97" s="597"/>
      <c r="L97" s="600">
        <f>IFERROR(IF(G97="Según demanda",H97/I97,H97/G97),0)</f>
        <v>0.3</v>
      </c>
      <c r="M97" s="592"/>
      <c r="N97" s="535"/>
      <c r="O97" s="594">
        <f>IFERROR((M97/N97),0)</f>
        <v>0</v>
      </c>
      <c r="P97" s="597"/>
      <c r="Q97" s="600">
        <f>IFERROR(IF(G97="Según demanda",(M97+H97)/(I97+N97),(M97+H97)/G97),0)</f>
        <v>0.3</v>
      </c>
      <c r="R97" s="592"/>
      <c r="S97" s="535"/>
      <c r="T97" s="594">
        <f>IFERROR((R97/S97),0)</f>
        <v>0</v>
      </c>
      <c r="U97" s="597"/>
      <c r="V97" s="600">
        <f t="shared" ref="V97:V110" si="69">IFERROR(IF(G97="Según demanda",(R97+M97+H97)/(I97+N97+S97),(R97+M97+H97)/G97),0)</f>
        <v>0.3</v>
      </c>
      <c r="W97" s="602"/>
      <c r="X97" s="535"/>
      <c r="Y97" s="594">
        <f>IFERROR((W97/X97),0)</f>
        <v>0</v>
      </c>
      <c r="Z97" s="597"/>
      <c r="AA97" s="600">
        <f>IFERROR(IF(G97="Según demanda",(W97+R97+M97+H97)/(I97+N97+S97+X97),(W97+R97+M97+H97)/G97),0)</f>
        <v>0.3</v>
      </c>
    </row>
    <row r="98" spans="1:27" x14ac:dyDescent="0.3">
      <c r="A98" s="565"/>
      <c r="B98" s="570"/>
      <c r="C98" s="675"/>
      <c r="D98" s="562"/>
      <c r="E98" s="562"/>
      <c r="F98" s="562"/>
      <c r="G98" s="591"/>
      <c r="H98" s="593"/>
      <c r="I98" s="537"/>
      <c r="J98" s="595"/>
      <c r="K98" s="599"/>
      <c r="L98" s="601"/>
      <c r="M98" s="593"/>
      <c r="N98" s="537"/>
      <c r="O98" s="595"/>
      <c r="P98" s="599"/>
      <c r="Q98" s="601"/>
      <c r="R98" s="593"/>
      <c r="S98" s="537"/>
      <c r="T98" s="595"/>
      <c r="U98" s="599"/>
      <c r="V98" s="601">
        <f t="shared" si="69"/>
        <v>0</v>
      </c>
      <c r="W98" s="603"/>
      <c r="X98" s="537"/>
      <c r="Y98" s="595"/>
      <c r="Z98" s="599"/>
      <c r="AA98" s="601"/>
    </row>
    <row r="99" spans="1:27" ht="55.2" customHeight="1" x14ac:dyDescent="0.3">
      <c r="A99" s="565"/>
      <c r="B99" s="570" t="s">
        <v>52</v>
      </c>
      <c r="C99" s="675" t="s">
        <v>460</v>
      </c>
      <c r="D99" s="562" t="s">
        <v>998</v>
      </c>
      <c r="E99" s="562" t="s">
        <v>461</v>
      </c>
      <c r="F99" s="355" t="s">
        <v>474</v>
      </c>
      <c r="G99" s="367" t="s">
        <v>609</v>
      </c>
      <c r="H99" s="339">
        <v>58</v>
      </c>
      <c r="I99" s="333">
        <v>58</v>
      </c>
      <c r="J99" s="328">
        <f t="shared" ref="J99:J110" si="70">IFERROR((H99/I99),0)</f>
        <v>1</v>
      </c>
      <c r="K99" s="336"/>
      <c r="L99" s="340">
        <f t="shared" ref="L99:L110" si="71">IFERROR(IF(G99="Según demanda",H99/I99,H99/G99),0)</f>
        <v>1</v>
      </c>
      <c r="M99" s="339"/>
      <c r="N99" s="333"/>
      <c r="O99" s="328">
        <f t="shared" ref="O99:O110" si="72">IFERROR((M99/N99),0)</f>
        <v>0</v>
      </c>
      <c r="P99" s="336"/>
      <c r="Q99" s="340">
        <f t="shared" ref="Q99:Q110" si="73">IFERROR(IF(G99="Según demanda",(M99+H99)/(I99+N99),(M99+H99)/G99),0)</f>
        <v>1</v>
      </c>
      <c r="R99" s="339"/>
      <c r="S99" s="333"/>
      <c r="T99" s="328">
        <f t="shared" ref="T99:T110" si="74">IFERROR((R99/S99),0)</f>
        <v>0</v>
      </c>
      <c r="U99" s="336"/>
      <c r="V99" s="347">
        <f t="shared" si="69"/>
        <v>1</v>
      </c>
      <c r="W99" s="339"/>
      <c r="X99" s="333"/>
      <c r="Y99" s="328">
        <f t="shared" ref="Y99:Y110" si="75">IFERROR((W99/X99),0)</f>
        <v>0</v>
      </c>
      <c r="Z99" s="336"/>
      <c r="AA99" s="340">
        <f t="shared" ref="AA99:AA109" si="76">IFERROR(IF(G99="Según demanda",(W99+R99+M99+H99)/(I99+N99+S99+X99),(W99+R99+M99+H99)/G99),0)</f>
        <v>1</v>
      </c>
    </row>
    <row r="100" spans="1:27" ht="41.4" x14ac:dyDescent="0.3">
      <c r="A100" s="565"/>
      <c r="B100" s="570"/>
      <c r="C100" s="675"/>
      <c r="D100" s="562"/>
      <c r="E100" s="562"/>
      <c r="F100" s="355" t="s">
        <v>475</v>
      </c>
      <c r="G100" s="367" t="s">
        <v>609</v>
      </c>
      <c r="H100" s="339">
        <v>63</v>
      </c>
      <c r="I100" s="333">
        <v>63</v>
      </c>
      <c r="J100" s="328">
        <f t="shared" si="70"/>
        <v>1</v>
      </c>
      <c r="K100" s="336"/>
      <c r="L100" s="340">
        <f t="shared" si="71"/>
        <v>1</v>
      </c>
      <c r="M100" s="339"/>
      <c r="N100" s="333"/>
      <c r="O100" s="328">
        <f t="shared" si="72"/>
        <v>0</v>
      </c>
      <c r="P100" s="336"/>
      <c r="Q100" s="340">
        <f t="shared" si="73"/>
        <v>1</v>
      </c>
      <c r="R100" s="339"/>
      <c r="S100" s="333"/>
      <c r="T100" s="328">
        <f t="shared" si="74"/>
        <v>0</v>
      </c>
      <c r="U100" s="336"/>
      <c r="V100" s="348">
        <f t="shared" si="69"/>
        <v>1</v>
      </c>
      <c r="W100" s="339"/>
      <c r="X100" s="333"/>
      <c r="Y100" s="328">
        <f t="shared" si="75"/>
        <v>0</v>
      </c>
      <c r="Z100" s="336"/>
      <c r="AA100" s="340">
        <f t="shared" si="76"/>
        <v>1</v>
      </c>
    </row>
    <row r="101" spans="1:27" ht="69" x14ac:dyDescent="0.3">
      <c r="A101" s="565"/>
      <c r="B101" s="456" t="s">
        <v>53</v>
      </c>
      <c r="C101" s="417" t="s">
        <v>462</v>
      </c>
      <c r="D101" s="355" t="s">
        <v>999</v>
      </c>
      <c r="E101" s="355" t="s">
        <v>463</v>
      </c>
      <c r="F101" s="355" t="s">
        <v>476</v>
      </c>
      <c r="G101" s="367">
        <v>1</v>
      </c>
      <c r="H101" s="339">
        <v>1</v>
      </c>
      <c r="I101" s="333">
        <v>1</v>
      </c>
      <c r="J101" s="328">
        <f t="shared" si="70"/>
        <v>1</v>
      </c>
      <c r="K101" s="336"/>
      <c r="L101" s="340">
        <f t="shared" si="71"/>
        <v>1</v>
      </c>
      <c r="M101" s="339"/>
      <c r="N101" s="333"/>
      <c r="O101" s="328">
        <f t="shared" si="72"/>
        <v>0</v>
      </c>
      <c r="P101" s="336"/>
      <c r="Q101" s="340">
        <f t="shared" si="73"/>
        <v>1</v>
      </c>
      <c r="R101" s="339"/>
      <c r="S101" s="333"/>
      <c r="T101" s="328">
        <f t="shared" si="74"/>
        <v>0</v>
      </c>
      <c r="U101" s="336"/>
      <c r="V101" s="347">
        <f t="shared" si="69"/>
        <v>1</v>
      </c>
      <c r="W101" s="368"/>
      <c r="X101" s="336"/>
      <c r="Y101" s="328">
        <f t="shared" si="75"/>
        <v>0</v>
      </c>
      <c r="Z101" s="336"/>
      <c r="AA101" s="340">
        <f t="shared" si="76"/>
        <v>1</v>
      </c>
    </row>
    <row r="102" spans="1:27" ht="41.4" customHeight="1" x14ac:dyDescent="0.3">
      <c r="A102" s="565"/>
      <c r="B102" s="456" t="s">
        <v>54</v>
      </c>
      <c r="C102" s="572" t="s">
        <v>464</v>
      </c>
      <c r="D102" s="355" t="s">
        <v>1000</v>
      </c>
      <c r="E102" s="354" t="s">
        <v>465</v>
      </c>
      <c r="F102" s="355" t="s">
        <v>360</v>
      </c>
      <c r="G102" s="367" t="s">
        <v>609</v>
      </c>
      <c r="H102" s="339">
        <v>22</v>
      </c>
      <c r="I102" s="334">
        <v>22</v>
      </c>
      <c r="J102" s="328">
        <f t="shared" si="70"/>
        <v>1</v>
      </c>
      <c r="K102" s="597"/>
      <c r="L102" s="340">
        <f t="shared" si="71"/>
        <v>1</v>
      </c>
      <c r="M102" s="339"/>
      <c r="N102" s="334"/>
      <c r="O102" s="328">
        <f t="shared" si="72"/>
        <v>0</v>
      </c>
      <c r="P102" s="597"/>
      <c r="Q102" s="340">
        <f t="shared" si="73"/>
        <v>1</v>
      </c>
      <c r="R102" s="339"/>
      <c r="S102" s="334"/>
      <c r="T102" s="328">
        <f t="shared" si="74"/>
        <v>0</v>
      </c>
      <c r="U102" s="597"/>
      <c r="V102" s="348">
        <f t="shared" si="69"/>
        <v>1</v>
      </c>
      <c r="W102" s="339"/>
      <c r="X102" s="334"/>
      <c r="Y102" s="328">
        <f t="shared" si="75"/>
        <v>0</v>
      </c>
      <c r="Z102" s="597"/>
      <c r="AA102" s="340">
        <f t="shared" si="76"/>
        <v>1</v>
      </c>
    </row>
    <row r="103" spans="1:27" ht="96.6" x14ac:dyDescent="0.3">
      <c r="A103" s="565"/>
      <c r="B103" s="457" t="s">
        <v>55</v>
      </c>
      <c r="C103" s="572"/>
      <c r="D103" s="355" t="s">
        <v>1001</v>
      </c>
      <c r="E103" s="354" t="s">
        <v>466</v>
      </c>
      <c r="F103" s="355" t="s">
        <v>360</v>
      </c>
      <c r="G103" s="367" t="s">
        <v>609</v>
      </c>
      <c r="H103" s="339">
        <v>22</v>
      </c>
      <c r="I103" s="334">
        <v>22</v>
      </c>
      <c r="J103" s="328">
        <f t="shared" si="70"/>
        <v>1</v>
      </c>
      <c r="K103" s="598"/>
      <c r="L103" s="340">
        <f t="shared" si="71"/>
        <v>1</v>
      </c>
      <c r="M103" s="339"/>
      <c r="N103" s="334"/>
      <c r="O103" s="328">
        <f t="shared" si="72"/>
        <v>0</v>
      </c>
      <c r="P103" s="598"/>
      <c r="Q103" s="340">
        <f t="shared" si="73"/>
        <v>1</v>
      </c>
      <c r="R103" s="339"/>
      <c r="S103" s="334"/>
      <c r="T103" s="328">
        <f t="shared" si="74"/>
        <v>0</v>
      </c>
      <c r="U103" s="598"/>
      <c r="V103" s="347">
        <f t="shared" si="69"/>
        <v>1</v>
      </c>
      <c r="W103" s="339"/>
      <c r="X103" s="334"/>
      <c r="Y103" s="328">
        <f t="shared" si="75"/>
        <v>0</v>
      </c>
      <c r="Z103" s="598"/>
      <c r="AA103" s="340">
        <f t="shared" si="76"/>
        <v>1</v>
      </c>
    </row>
    <row r="104" spans="1:27" ht="41.4" x14ac:dyDescent="0.3">
      <c r="A104" s="565"/>
      <c r="B104" s="457" t="s">
        <v>55</v>
      </c>
      <c r="C104" s="572"/>
      <c r="D104" s="355" t="s">
        <v>1002</v>
      </c>
      <c r="E104" s="354" t="s">
        <v>467</v>
      </c>
      <c r="F104" s="355" t="s">
        <v>360</v>
      </c>
      <c r="G104" s="367" t="s">
        <v>609</v>
      </c>
      <c r="H104" s="339">
        <v>22</v>
      </c>
      <c r="I104" s="334">
        <v>22</v>
      </c>
      <c r="J104" s="328">
        <f t="shared" si="70"/>
        <v>1</v>
      </c>
      <c r="K104" s="598"/>
      <c r="L104" s="340">
        <f t="shared" si="71"/>
        <v>1</v>
      </c>
      <c r="M104" s="339"/>
      <c r="N104" s="334"/>
      <c r="O104" s="328">
        <f t="shared" si="72"/>
        <v>0</v>
      </c>
      <c r="P104" s="598"/>
      <c r="Q104" s="340">
        <f t="shared" si="73"/>
        <v>1</v>
      </c>
      <c r="R104" s="339"/>
      <c r="S104" s="334"/>
      <c r="T104" s="328">
        <f t="shared" si="74"/>
        <v>0</v>
      </c>
      <c r="U104" s="598"/>
      <c r="V104" s="348">
        <f t="shared" si="69"/>
        <v>1</v>
      </c>
      <c r="W104" s="339"/>
      <c r="X104" s="334"/>
      <c r="Y104" s="328">
        <f t="shared" si="75"/>
        <v>0</v>
      </c>
      <c r="Z104" s="598"/>
      <c r="AA104" s="340">
        <f t="shared" si="76"/>
        <v>1</v>
      </c>
    </row>
    <row r="105" spans="1:27" ht="55.2" x14ac:dyDescent="0.3">
      <c r="A105" s="565"/>
      <c r="B105" s="457" t="s">
        <v>56</v>
      </c>
      <c r="C105" s="572"/>
      <c r="D105" s="355" t="s">
        <v>1003</v>
      </c>
      <c r="E105" s="354" t="s">
        <v>468</v>
      </c>
      <c r="F105" s="355" t="s">
        <v>360</v>
      </c>
      <c r="G105" s="367" t="s">
        <v>609</v>
      </c>
      <c r="H105" s="339">
        <v>22</v>
      </c>
      <c r="I105" s="334">
        <v>22</v>
      </c>
      <c r="J105" s="328">
        <f t="shared" si="70"/>
        <v>1</v>
      </c>
      <c r="K105" s="598"/>
      <c r="L105" s="340">
        <f t="shared" si="71"/>
        <v>1</v>
      </c>
      <c r="M105" s="339"/>
      <c r="N105" s="334"/>
      <c r="O105" s="328">
        <f t="shared" si="72"/>
        <v>0</v>
      </c>
      <c r="P105" s="598"/>
      <c r="Q105" s="340">
        <f t="shared" si="73"/>
        <v>1</v>
      </c>
      <c r="R105" s="339"/>
      <c r="S105" s="334"/>
      <c r="T105" s="328">
        <f t="shared" si="74"/>
        <v>0</v>
      </c>
      <c r="U105" s="598"/>
      <c r="V105" s="340">
        <f t="shared" si="69"/>
        <v>1</v>
      </c>
      <c r="W105" s="339"/>
      <c r="X105" s="334"/>
      <c r="Y105" s="328">
        <f t="shared" si="75"/>
        <v>0</v>
      </c>
      <c r="Z105" s="598"/>
      <c r="AA105" s="340">
        <f t="shared" si="76"/>
        <v>1</v>
      </c>
    </row>
    <row r="106" spans="1:27" ht="27.6" x14ac:dyDescent="0.3">
      <c r="A106" s="565"/>
      <c r="B106" s="456" t="s">
        <v>57</v>
      </c>
      <c r="C106" s="572"/>
      <c r="D106" s="355" t="s">
        <v>1004</v>
      </c>
      <c r="E106" s="354" t="s">
        <v>469</v>
      </c>
      <c r="F106" s="355" t="s">
        <v>477</v>
      </c>
      <c r="G106" s="367" t="s">
        <v>609</v>
      </c>
      <c r="H106" s="339">
        <v>22</v>
      </c>
      <c r="I106" s="334">
        <v>22</v>
      </c>
      <c r="J106" s="328">
        <f t="shared" si="70"/>
        <v>1</v>
      </c>
      <c r="K106" s="598"/>
      <c r="L106" s="340">
        <f t="shared" si="71"/>
        <v>1</v>
      </c>
      <c r="M106" s="339"/>
      <c r="N106" s="334"/>
      <c r="O106" s="328">
        <f t="shared" si="72"/>
        <v>0</v>
      </c>
      <c r="P106" s="598"/>
      <c r="Q106" s="340">
        <f t="shared" si="73"/>
        <v>1</v>
      </c>
      <c r="R106" s="339"/>
      <c r="S106" s="334"/>
      <c r="T106" s="328">
        <f t="shared" si="74"/>
        <v>0</v>
      </c>
      <c r="U106" s="598"/>
      <c r="V106" s="398">
        <f t="shared" si="69"/>
        <v>1</v>
      </c>
      <c r="W106" s="339"/>
      <c r="X106" s="334"/>
      <c r="Y106" s="328">
        <f t="shared" si="75"/>
        <v>0</v>
      </c>
      <c r="Z106" s="598"/>
      <c r="AA106" s="340">
        <f t="shared" si="76"/>
        <v>1</v>
      </c>
    </row>
    <row r="107" spans="1:27" ht="27.6" x14ac:dyDescent="0.3">
      <c r="A107" s="565"/>
      <c r="B107" s="456" t="s">
        <v>58</v>
      </c>
      <c r="C107" s="572"/>
      <c r="D107" s="355" t="s">
        <v>1005</v>
      </c>
      <c r="E107" s="354" t="s">
        <v>470</v>
      </c>
      <c r="F107" s="355" t="s">
        <v>478</v>
      </c>
      <c r="G107" s="367" t="s">
        <v>609</v>
      </c>
      <c r="H107" s="339">
        <v>22</v>
      </c>
      <c r="I107" s="334">
        <v>22</v>
      </c>
      <c r="J107" s="328">
        <f t="shared" si="70"/>
        <v>1</v>
      </c>
      <c r="K107" s="599"/>
      <c r="L107" s="340">
        <f t="shared" si="71"/>
        <v>1</v>
      </c>
      <c r="M107" s="339"/>
      <c r="N107" s="334"/>
      <c r="O107" s="328">
        <f t="shared" si="72"/>
        <v>0</v>
      </c>
      <c r="P107" s="599"/>
      <c r="Q107" s="340">
        <f t="shared" si="73"/>
        <v>1</v>
      </c>
      <c r="R107" s="339"/>
      <c r="S107" s="334"/>
      <c r="T107" s="328">
        <f t="shared" si="74"/>
        <v>0</v>
      </c>
      <c r="U107" s="599"/>
      <c r="V107" s="347">
        <f t="shared" si="69"/>
        <v>1</v>
      </c>
      <c r="W107" s="339"/>
      <c r="X107" s="334"/>
      <c r="Y107" s="328">
        <f t="shared" si="75"/>
        <v>0</v>
      </c>
      <c r="Z107" s="599"/>
      <c r="AA107" s="340">
        <f t="shared" si="76"/>
        <v>1</v>
      </c>
    </row>
    <row r="108" spans="1:27" ht="14.4" customHeight="1" x14ac:dyDescent="0.3">
      <c r="A108" s="565"/>
      <c r="B108" s="570" t="s">
        <v>59</v>
      </c>
      <c r="C108" s="572" t="s">
        <v>471</v>
      </c>
      <c r="D108" s="355" t="s">
        <v>1006</v>
      </c>
      <c r="E108" s="562" t="s">
        <v>472</v>
      </c>
      <c r="F108" s="562" t="s">
        <v>479</v>
      </c>
      <c r="G108" s="367" t="s">
        <v>609</v>
      </c>
      <c r="H108" s="339">
        <v>22</v>
      </c>
      <c r="I108" s="334">
        <v>22</v>
      </c>
      <c r="J108" s="328">
        <f t="shared" si="70"/>
        <v>1</v>
      </c>
      <c r="K108" s="550"/>
      <c r="L108" s="340">
        <f t="shared" si="71"/>
        <v>1</v>
      </c>
      <c r="M108" s="339"/>
      <c r="N108" s="334"/>
      <c r="O108" s="328">
        <f t="shared" si="72"/>
        <v>0</v>
      </c>
      <c r="P108" s="550"/>
      <c r="Q108" s="340">
        <f t="shared" si="73"/>
        <v>1</v>
      </c>
      <c r="R108" s="339"/>
      <c r="S108" s="334"/>
      <c r="T108" s="328">
        <f t="shared" si="74"/>
        <v>0</v>
      </c>
      <c r="U108" s="550"/>
      <c r="V108" s="348">
        <f t="shared" si="69"/>
        <v>1</v>
      </c>
      <c r="W108" s="339"/>
      <c r="X108" s="334"/>
      <c r="Y108" s="328">
        <f t="shared" si="75"/>
        <v>0</v>
      </c>
      <c r="Z108" s="550"/>
      <c r="AA108" s="340">
        <f t="shared" si="76"/>
        <v>1</v>
      </c>
    </row>
    <row r="109" spans="1:27" ht="55.2" customHeight="1" x14ac:dyDescent="0.3">
      <c r="A109" s="565"/>
      <c r="B109" s="570"/>
      <c r="C109" s="572"/>
      <c r="D109" s="355" t="s">
        <v>1007</v>
      </c>
      <c r="E109" s="562"/>
      <c r="F109" s="562"/>
      <c r="G109" s="367" t="s">
        <v>609</v>
      </c>
      <c r="H109" s="339">
        <v>22</v>
      </c>
      <c r="I109" s="334">
        <v>22</v>
      </c>
      <c r="J109" s="328">
        <f t="shared" si="70"/>
        <v>1</v>
      </c>
      <c r="K109" s="575"/>
      <c r="L109" s="340">
        <f t="shared" si="71"/>
        <v>1</v>
      </c>
      <c r="M109" s="339"/>
      <c r="N109" s="334"/>
      <c r="O109" s="328">
        <f t="shared" si="72"/>
        <v>0</v>
      </c>
      <c r="P109" s="575"/>
      <c r="Q109" s="340">
        <f t="shared" si="73"/>
        <v>1</v>
      </c>
      <c r="R109" s="339"/>
      <c r="S109" s="334"/>
      <c r="T109" s="328">
        <f t="shared" si="74"/>
        <v>0</v>
      </c>
      <c r="U109" s="575"/>
      <c r="V109" s="347">
        <f t="shared" si="69"/>
        <v>1</v>
      </c>
      <c r="W109" s="339"/>
      <c r="X109" s="334"/>
      <c r="Y109" s="328">
        <f t="shared" si="75"/>
        <v>0</v>
      </c>
      <c r="Z109" s="575"/>
      <c r="AA109" s="340">
        <f t="shared" si="76"/>
        <v>1</v>
      </c>
    </row>
    <row r="110" spans="1:27" ht="15" thickBot="1" x14ac:dyDescent="0.35">
      <c r="A110" s="566"/>
      <c r="B110" s="571"/>
      <c r="C110" s="674"/>
      <c r="D110" s="416" t="s">
        <v>1008</v>
      </c>
      <c r="E110" s="563"/>
      <c r="F110" s="563"/>
      <c r="G110" s="145" t="s">
        <v>609</v>
      </c>
      <c r="H110" s="341">
        <v>22</v>
      </c>
      <c r="I110" s="342">
        <v>22</v>
      </c>
      <c r="J110" s="349">
        <f t="shared" si="70"/>
        <v>1</v>
      </c>
      <c r="K110" s="596"/>
      <c r="L110" s="344">
        <f t="shared" si="71"/>
        <v>1</v>
      </c>
      <c r="M110" s="341"/>
      <c r="N110" s="342"/>
      <c r="O110" s="349">
        <f t="shared" si="72"/>
        <v>0</v>
      </c>
      <c r="P110" s="596"/>
      <c r="Q110" s="344">
        <f t="shared" si="73"/>
        <v>1</v>
      </c>
      <c r="R110" s="341"/>
      <c r="S110" s="342"/>
      <c r="T110" s="349">
        <f t="shared" si="74"/>
        <v>0</v>
      </c>
      <c r="U110" s="596"/>
      <c r="V110" s="369">
        <f t="shared" si="69"/>
        <v>1</v>
      </c>
      <c r="W110" s="341"/>
      <c r="X110" s="342"/>
      <c r="Y110" s="349">
        <f t="shared" si="75"/>
        <v>0</v>
      </c>
      <c r="Z110" s="596"/>
      <c r="AA110" s="344">
        <f>IFERROR(IF(G110="Según demanda",(W110+R110+M110+H110)/(I110+N109+S110+X110),(W110+R110+M110+H110)/G110),0)</f>
        <v>1</v>
      </c>
    </row>
    <row r="111" spans="1:27" ht="90" x14ac:dyDescent="0.3">
      <c r="A111" s="372" t="s">
        <v>648</v>
      </c>
      <c r="B111" s="420" t="s">
        <v>355</v>
      </c>
      <c r="C111" s="423" t="s">
        <v>480</v>
      </c>
      <c r="D111" s="422" t="s">
        <v>481</v>
      </c>
      <c r="E111" s="423" t="s">
        <v>482</v>
      </c>
      <c r="F111" s="420" t="s">
        <v>850</v>
      </c>
      <c r="G111" s="355">
        <v>6</v>
      </c>
      <c r="H111" s="386"/>
      <c r="I111" s="388"/>
      <c r="J111" s="395">
        <f t="shared" ref="J111:J119" si="77">IFERROR((H111/I111),0)</f>
        <v>0</v>
      </c>
      <c r="K111" s="442" t="s">
        <v>851</v>
      </c>
      <c r="L111" s="364">
        <f t="shared" ref="L111:L119" si="78">IFERROR(IF(G111="Según demanda",H111/I111,H111/G111),0)</f>
        <v>0</v>
      </c>
      <c r="M111" s="391"/>
      <c r="N111" s="388"/>
      <c r="O111" s="395">
        <f t="shared" ref="O111:O118" si="79">IFERROR((M111/N111),0)</f>
        <v>0</v>
      </c>
      <c r="P111" s="393"/>
      <c r="Q111" s="370">
        <f t="shared" ref="Q111:Q119" si="80">IFERROR(IF(G111="Según demanda",(M111+H111)/(I111+N111),(M111+H111)/G111),0)</f>
        <v>0</v>
      </c>
      <c r="R111" s="365"/>
      <c r="S111" s="388"/>
      <c r="T111" s="395">
        <f t="shared" ref="T111:T119" si="81">IFERROR((R111/S111),0)</f>
        <v>0</v>
      </c>
      <c r="U111" s="393"/>
      <c r="V111" s="370">
        <f t="shared" ref="V111:V118" si="82">IFERROR(IF(G111="Según demanda",(R111+M111+H111)/(I111+N111+S111),(R111+M111+H111)/G111),0)</f>
        <v>0</v>
      </c>
      <c r="W111" s="365"/>
      <c r="X111" s="388"/>
      <c r="Y111" s="395">
        <f t="shared" ref="Y111:Y119" si="83">IFERROR((W111/X111),0)</f>
        <v>0</v>
      </c>
      <c r="Z111" s="404"/>
      <c r="AA111" s="370">
        <f t="shared" ref="AA111:AA119" si="84">IFERROR(IF(G111="Según demanda",(W111+R111+M111+H111)/(I111+N111+S111+X111),(W111+R111+M111+H111)/G111),0)</f>
        <v>0</v>
      </c>
    </row>
    <row r="112" spans="1:27" ht="151.80000000000001" x14ac:dyDescent="0.3">
      <c r="A112" s="372" t="s">
        <v>648</v>
      </c>
      <c r="B112" s="420" t="s">
        <v>852</v>
      </c>
      <c r="C112" s="420" t="s">
        <v>483</v>
      </c>
      <c r="D112" s="419" t="s">
        <v>853</v>
      </c>
      <c r="E112" s="420" t="s">
        <v>854</v>
      </c>
      <c r="F112" s="420" t="s">
        <v>855</v>
      </c>
      <c r="G112" s="420" t="s">
        <v>714</v>
      </c>
      <c r="H112" s="390">
        <v>7389858854.0699997</v>
      </c>
      <c r="I112" s="394">
        <v>55715825338</v>
      </c>
      <c r="J112" s="395">
        <f t="shared" si="77"/>
        <v>0.13263482698568008</v>
      </c>
      <c r="K112" s="443" t="s">
        <v>856</v>
      </c>
      <c r="L112" s="364">
        <f t="shared" si="78"/>
        <v>0.13263482698568008</v>
      </c>
      <c r="M112" s="390"/>
      <c r="N112" s="394"/>
      <c r="O112" s="395">
        <f t="shared" si="79"/>
        <v>0</v>
      </c>
      <c r="P112" s="393"/>
      <c r="Q112" s="370">
        <f t="shared" si="80"/>
        <v>0.13263482698568008</v>
      </c>
      <c r="R112" s="405"/>
      <c r="S112" s="390"/>
      <c r="T112" s="395">
        <f t="shared" si="81"/>
        <v>0</v>
      </c>
      <c r="U112" s="393"/>
      <c r="V112" s="370">
        <f t="shared" si="82"/>
        <v>0.13263482698568008</v>
      </c>
      <c r="W112" s="406"/>
      <c r="X112" s="406"/>
      <c r="Y112" s="389">
        <f t="shared" si="83"/>
        <v>0</v>
      </c>
      <c r="Z112" s="392"/>
      <c r="AA112" s="370">
        <f t="shared" si="84"/>
        <v>0.13263482698568008</v>
      </c>
    </row>
    <row r="113" spans="1:27" ht="110.4" x14ac:dyDescent="0.3">
      <c r="A113" s="372" t="s">
        <v>648</v>
      </c>
      <c r="B113" s="418" t="s">
        <v>45</v>
      </c>
      <c r="C113" s="418" t="s">
        <v>857</v>
      </c>
      <c r="D113" s="374" t="s">
        <v>858</v>
      </c>
      <c r="E113" s="408" t="s">
        <v>484</v>
      </c>
      <c r="F113" s="408" t="s">
        <v>497</v>
      </c>
      <c r="G113" s="355" t="s">
        <v>714</v>
      </c>
      <c r="H113" s="386">
        <v>2</v>
      </c>
      <c r="I113" s="388">
        <v>2</v>
      </c>
      <c r="J113" s="395">
        <f t="shared" si="77"/>
        <v>1</v>
      </c>
      <c r="K113" s="443" t="s">
        <v>859</v>
      </c>
      <c r="L113" s="370">
        <f t="shared" si="78"/>
        <v>1</v>
      </c>
      <c r="M113" s="386"/>
      <c r="N113" s="388"/>
      <c r="O113" s="395">
        <f t="shared" si="79"/>
        <v>0</v>
      </c>
      <c r="P113" s="393"/>
      <c r="Q113" s="370">
        <f>IFERROR(IF(G113="Según demanda",(M113+H113)/(I113+N113),(M113+H113)/G113),0)</f>
        <v>1</v>
      </c>
      <c r="R113" s="365"/>
      <c r="S113" s="388"/>
      <c r="T113" s="444">
        <f t="shared" si="81"/>
        <v>0</v>
      </c>
      <c r="U113" s="407"/>
      <c r="V113" s="370">
        <f t="shared" si="82"/>
        <v>1</v>
      </c>
      <c r="W113" s="365"/>
      <c r="X113" s="388"/>
      <c r="Y113" s="389">
        <f t="shared" si="83"/>
        <v>0</v>
      </c>
      <c r="Z113" s="407"/>
      <c r="AA113" s="370">
        <f t="shared" si="84"/>
        <v>1</v>
      </c>
    </row>
    <row r="114" spans="1:27" ht="55.2" x14ac:dyDescent="0.3">
      <c r="A114" s="372" t="s">
        <v>648</v>
      </c>
      <c r="B114" s="420" t="s">
        <v>356</v>
      </c>
      <c r="C114" s="420" t="s">
        <v>485</v>
      </c>
      <c r="D114" s="420" t="s">
        <v>860</v>
      </c>
      <c r="E114" s="424" t="s">
        <v>747</v>
      </c>
      <c r="F114" s="424" t="s">
        <v>861</v>
      </c>
      <c r="G114" s="355">
        <v>12</v>
      </c>
      <c r="H114" s="386">
        <v>3</v>
      </c>
      <c r="I114" s="388">
        <v>12</v>
      </c>
      <c r="J114" s="395">
        <f t="shared" si="77"/>
        <v>0.25</v>
      </c>
      <c r="K114" s="443" t="s">
        <v>862</v>
      </c>
      <c r="L114" s="370">
        <f t="shared" si="78"/>
        <v>0.25</v>
      </c>
      <c r="M114" s="391"/>
      <c r="N114" s="388"/>
      <c r="O114" s="395">
        <f t="shared" si="79"/>
        <v>0</v>
      </c>
      <c r="P114" s="393"/>
      <c r="Q114" s="370">
        <f t="shared" si="80"/>
        <v>0.25</v>
      </c>
      <c r="R114" s="365"/>
      <c r="S114" s="388"/>
      <c r="T114" s="444">
        <f t="shared" si="81"/>
        <v>0</v>
      </c>
      <c r="U114" s="393"/>
      <c r="V114" s="370">
        <f t="shared" si="82"/>
        <v>0.25</v>
      </c>
      <c r="W114" s="391"/>
      <c r="X114" s="388"/>
      <c r="Y114" s="389">
        <f t="shared" si="83"/>
        <v>0</v>
      </c>
      <c r="Z114" s="393"/>
      <c r="AA114" s="370">
        <f t="shared" si="84"/>
        <v>0.25</v>
      </c>
    </row>
    <row r="115" spans="1:27" ht="69" x14ac:dyDescent="0.3">
      <c r="A115" s="372" t="s">
        <v>648</v>
      </c>
      <c r="B115" s="420" t="s">
        <v>46</v>
      </c>
      <c r="C115" s="420" t="s">
        <v>863</v>
      </c>
      <c r="D115" s="420" t="s">
        <v>486</v>
      </c>
      <c r="E115" s="420" t="s">
        <v>487</v>
      </c>
      <c r="F115" s="420" t="s">
        <v>864</v>
      </c>
      <c r="G115" s="355">
        <v>4</v>
      </c>
      <c r="H115" s="386">
        <v>1</v>
      </c>
      <c r="I115" s="388">
        <v>4</v>
      </c>
      <c r="J115" s="395">
        <f t="shared" si="77"/>
        <v>0.25</v>
      </c>
      <c r="K115" s="443" t="s">
        <v>865</v>
      </c>
      <c r="L115" s="370">
        <f t="shared" si="78"/>
        <v>0.25</v>
      </c>
      <c r="M115" s="391"/>
      <c r="N115" s="388"/>
      <c r="O115" s="395">
        <f t="shared" si="79"/>
        <v>0</v>
      </c>
      <c r="P115" s="393"/>
      <c r="Q115" s="370">
        <f t="shared" si="80"/>
        <v>0.25</v>
      </c>
      <c r="R115" s="365"/>
      <c r="S115" s="388"/>
      <c r="T115" s="395">
        <f t="shared" si="81"/>
        <v>0</v>
      </c>
      <c r="U115" s="393"/>
      <c r="V115" s="370">
        <f t="shared" si="82"/>
        <v>0.25</v>
      </c>
      <c r="W115" s="365"/>
      <c r="X115" s="388"/>
      <c r="Y115" s="395">
        <f t="shared" si="83"/>
        <v>0</v>
      </c>
      <c r="Z115" s="393"/>
      <c r="AA115" s="370">
        <f t="shared" si="84"/>
        <v>0.25</v>
      </c>
    </row>
    <row r="116" spans="1:27" ht="69" x14ac:dyDescent="0.3">
      <c r="A116" s="372" t="s">
        <v>648</v>
      </c>
      <c r="B116" s="420" t="s">
        <v>47</v>
      </c>
      <c r="C116" s="431" t="s">
        <v>488</v>
      </c>
      <c r="D116" s="419" t="s">
        <v>866</v>
      </c>
      <c r="E116" s="420" t="s">
        <v>489</v>
      </c>
      <c r="F116" s="420" t="s">
        <v>498</v>
      </c>
      <c r="G116" s="420" t="s">
        <v>714</v>
      </c>
      <c r="H116" s="386">
        <v>506</v>
      </c>
      <c r="I116" s="388">
        <v>506</v>
      </c>
      <c r="J116" s="395">
        <f t="shared" si="77"/>
        <v>1</v>
      </c>
      <c r="K116" s="443" t="s">
        <v>867</v>
      </c>
      <c r="L116" s="370">
        <f t="shared" si="78"/>
        <v>1</v>
      </c>
      <c r="M116" s="445"/>
      <c r="N116" s="388"/>
      <c r="O116" s="395">
        <f t="shared" si="79"/>
        <v>0</v>
      </c>
      <c r="P116" s="393"/>
      <c r="Q116" s="370">
        <f t="shared" si="80"/>
        <v>1</v>
      </c>
      <c r="R116" s="345"/>
      <c r="S116" s="387"/>
      <c r="T116" s="444">
        <f t="shared" si="81"/>
        <v>0</v>
      </c>
      <c r="U116" s="393"/>
      <c r="V116" s="370">
        <f t="shared" si="82"/>
        <v>1</v>
      </c>
      <c r="W116" s="446"/>
      <c r="X116" s="447"/>
      <c r="Y116" s="395">
        <f t="shared" si="83"/>
        <v>0</v>
      </c>
      <c r="Z116" s="448"/>
      <c r="AA116" s="370">
        <f>AA117</f>
        <v>1</v>
      </c>
    </row>
    <row r="117" spans="1:27" ht="151.80000000000001" x14ac:dyDescent="0.3">
      <c r="A117" s="372" t="s">
        <v>648</v>
      </c>
      <c r="B117" s="420" t="s">
        <v>48</v>
      </c>
      <c r="C117" s="418" t="s">
        <v>490</v>
      </c>
      <c r="D117" s="421" t="s">
        <v>491</v>
      </c>
      <c r="E117" s="418" t="s">
        <v>868</v>
      </c>
      <c r="F117" s="420" t="s">
        <v>499</v>
      </c>
      <c r="G117" s="355" t="s">
        <v>714</v>
      </c>
      <c r="H117" s="386">
        <v>431</v>
      </c>
      <c r="I117" s="388">
        <v>431</v>
      </c>
      <c r="J117" s="395">
        <f t="shared" si="77"/>
        <v>1</v>
      </c>
      <c r="K117" s="449" t="s">
        <v>869</v>
      </c>
      <c r="L117" s="370">
        <f>IFERROR(IF(G117="Según demanda",H117/I117,H117/G117),0)</f>
        <v>1</v>
      </c>
      <c r="M117" s="445"/>
      <c r="N117" s="387"/>
      <c r="O117" s="395">
        <f t="shared" si="79"/>
        <v>0</v>
      </c>
      <c r="P117" s="450"/>
      <c r="Q117" s="370">
        <f t="shared" si="80"/>
        <v>1</v>
      </c>
      <c r="R117" s="345"/>
      <c r="S117" s="345"/>
      <c r="T117" s="395">
        <f t="shared" si="81"/>
        <v>0</v>
      </c>
      <c r="U117" s="450"/>
      <c r="V117" s="370">
        <f t="shared" si="82"/>
        <v>1</v>
      </c>
      <c r="W117" s="388"/>
      <c r="X117" s="388"/>
      <c r="Y117" s="395">
        <f t="shared" si="83"/>
        <v>0</v>
      </c>
      <c r="Z117" s="352"/>
      <c r="AA117" s="370">
        <f t="shared" si="84"/>
        <v>1</v>
      </c>
    </row>
    <row r="118" spans="1:27" ht="55.2" x14ac:dyDescent="0.3">
      <c r="A118" s="372" t="s">
        <v>648</v>
      </c>
      <c r="B118" s="418" t="s">
        <v>49</v>
      </c>
      <c r="C118" s="420" t="s">
        <v>492</v>
      </c>
      <c r="D118" s="420" t="s">
        <v>493</v>
      </c>
      <c r="E118" s="420" t="s">
        <v>494</v>
      </c>
      <c r="F118" s="418" t="s">
        <v>494</v>
      </c>
      <c r="G118" s="355" t="s">
        <v>714</v>
      </c>
      <c r="H118" s="386">
        <v>2</v>
      </c>
      <c r="I118" s="388">
        <v>2</v>
      </c>
      <c r="J118" s="335">
        <f t="shared" si="77"/>
        <v>1</v>
      </c>
      <c r="K118" s="443" t="s">
        <v>870</v>
      </c>
      <c r="L118" s="370">
        <f t="shared" si="78"/>
        <v>1</v>
      </c>
      <c r="M118" s="391"/>
      <c r="N118" s="388"/>
      <c r="O118" s="395">
        <f t="shared" si="79"/>
        <v>0</v>
      </c>
      <c r="P118" s="393"/>
      <c r="Q118" s="370">
        <f t="shared" si="80"/>
        <v>1</v>
      </c>
      <c r="R118" s="365"/>
      <c r="S118" s="388"/>
      <c r="T118" s="444">
        <f t="shared" si="81"/>
        <v>0</v>
      </c>
      <c r="U118" s="393"/>
      <c r="V118" s="370">
        <f t="shared" si="82"/>
        <v>1</v>
      </c>
      <c r="W118" s="365"/>
      <c r="X118" s="388"/>
      <c r="Y118" s="389">
        <f t="shared" si="83"/>
        <v>0</v>
      </c>
      <c r="Z118" s="404"/>
      <c r="AA118" s="370">
        <f t="shared" si="84"/>
        <v>1</v>
      </c>
    </row>
    <row r="119" spans="1:27" ht="409.6" thickBot="1" x14ac:dyDescent="0.35">
      <c r="A119" s="152" t="s">
        <v>648</v>
      </c>
      <c r="B119" s="418" t="s">
        <v>50</v>
      </c>
      <c r="C119" s="408" t="s">
        <v>871</v>
      </c>
      <c r="D119" s="374" t="s">
        <v>495</v>
      </c>
      <c r="E119" s="408" t="s">
        <v>496</v>
      </c>
      <c r="F119" s="418" t="s">
        <v>496</v>
      </c>
      <c r="G119" s="355" t="s">
        <v>714</v>
      </c>
      <c r="H119" s="386">
        <v>26</v>
      </c>
      <c r="I119" s="388">
        <v>26</v>
      </c>
      <c r="J119" s="395">
        <f t="shared" si="77"/>
        <v>1</v>
      </c>
      <c r="K119" s="443" t="s">
        <v>872</v>
      </c>
      <c r="L119" s="370">
        <f t="shared" si="78"/>
        <v>1</v>
      </c>
      <c r="M119" s="391"/>
      <c r="N119" s="388"/>
      <c r="O119" s="395">
        <f>IFERROR((M119/N119),0)</f>
        <v>0</v>
      </c>
      <c r="P119" s="393"/>
      <c r="Q119" s="370">
        <f t="shared" si="80"/>
        <v>1</v>
      </c>
      <c r="R119" s="365"/>
      <c r="S119" s="388"/>
      <c r="T119" s="444">
        <f t="shared" si="81"/>
        <v>0</v>
      </c>
      <c r="U119" s="393"/>
      <c r="V119" s="370">
        <f>IFERROR(IF(G119="Según demanda",(R119+M119+H119)/(I119+N119+S119),(R119+M119+H119)/G119),0)</f>
        <v>1</v>
      </c>
      <c r="W119" s="365"/>
      <c r="X119" s="388"/>
      <c r="Y119" s="350">
        <f t="shared" si="83"/>
        <v>0</v>
      </c>
      <c r="Z119" s="404"/>
      <c r="AA119" s="370">
        <f t="shared" si="84"/>
        <v>1</v>
      </c>
    </row>
    <row r="120" spans="1:27" ht="69" x14ac:dyDescent="0.3">
      <c r="A120" s="567" t="s">
        <v>44</v>
      </c>
      <c r="B120" s="668" t="s">
        <v>500</v>
      </c>
      <c r="C120" s="353" t="s">
        <v>501</v>
      </c>
      <c r="D120" s="353" t="s">
        <v>873</v>
      </c>
      <c r="E120" s="353" t="s">
        <v>522</v>
      </c>
      <c r="F120" s="451" t="s">
        <v>714</v>
      </c>
      <c r="G120" s="354">
        <v>1</v>
      </c>
      <c r="H120" s="383">
        <v>1</v>
      </c>
      <c r="I120" s="395">
        <f>IFERROR((G120/H120),0)</f>
        <v>1</v>
      </c>
      <c r="J120" s="396"/>
      <c r="K120" s="364">
        <f t="shared" ref="K120:K131" si="85">IFERROR(IF(F120="Según demanda",G120/H120,G120/F120),0)</f>
        <v>1</v>
      </c>
      <c r="L120" s="159">
        <f>8+12+15</f>
        <v>35</v>
      </c>
      <c r="M120" s="159"/>
      <c r="N120" s="167"/>
      <c r="O120" s="168"/>
      <c r="P120" s="146"/>
      <c r="Q120" s="202">
        <v>46</v>
      </c>
      <c r="R120" s="203"/>
      <c r="S120" s="167"/>
      <c r="T120" s="204"/>
      <c r="U120" s="146"/>
      <c r="V120" s="202"/>
      <c r="W120" s="203"/>
      <c r="X120" s="167">
        <f t="shared" ref="X120:X131" si="86">IFERROR((V120/W120),0)</f>
        <v>0</v>
      </c>
      <c r="Y120" s="204"/>
      <c r="Z120" s="146">
        <f t="shared" ref="Z120:Z131" si="87">IFERROR(IF(F120="Según demanda",(V120+Q120+L120+G120)/(H120+M120+R120+W120),(V120+Q120+L120+G120)/F120),0)</f>
        <v>82</v>
      </c>
      <c r="AA120" s="146">
        <v>1</v>
      </c>
    </row>
    <row r="121" spans="1:27" ht="55.2" x14ac:dyDescent="0.3">
      <c r="A121" s="568"/>
      <c r="B121" s="668"/>
      <c r="C121" s="399" t="s">
        <v>502</v>
      </c>
      <c r="D121" s="399" t="s">
        <v>874</v>
      </c>
      <c r="E121" s="409" t="s">
        <v>523</v>
      </c>
      <c r="F121" s="410" t="s">
        <v>714</v>
      </c>
      <c r="G121" s="355">
        <v>4</v>
      </c>
      <c r="H121" s="377">
        <v>4</v>
      </c>
      <c r="I121" s="395">
        <f t="shared" ref="I121:I131" si="88">IFERROR((G121/H121),0)</f>
        <v>1</v>
      </c>
      <c r="J121" s="397"/>
      <c r="K121" s="364">
        <f t="shared" si="85"/>
        <v>1</v>
      </c>
      <c r="L121" s="159">
        <v>0</v>
      </c>
      <c r="M121" s="159"/>
      <c r="N121" s="167"/>
      <c r="O121" s="169"/>
      <c r="P121" s="146"/>
      <c r="Q121" s="202">
        <v>0</v>
      </c>
      <c r="R121" s="203"/>
      <c r="S121" s="167"/>
      <c r="T121" s="205"/>
      <c r="U121" s="146"/>
      <c r="V121" s="202"/>
      <c r="W121" s="203"/>
      <c r="X121" s="167">
        <f t="shared" si="86"/>
        <v>0</v>
      </c>
      <c r="Y121" s="205"/>
      <c r="Z121" s="146">
        <f t="shared" si="87"/>
        <v>1</v>
      </c>
      <c r="AA121" s="146">
        <v>0</v>
      </c>
    </row>
    <row r="122" spans="1:27" ht="69" x14ac:dyDescent="0.3">
      <c r="A122" s="568"/>
      <c r="B122" s="668"/>
      <c r="C122" s="399" t="s">
        <v>503</v>
      </c>
      <c r="D122" s="399" t="s">
        <v>875</v>
      </c>
      <c r="E122" s="409" t="s">
        <v>524</v>
      </c>
      <c r="F122" s="410" t="s">
        <v>714</v>
      </c>
      <c r="G122" s="355">
        <v>1</v>
      </c>
      <c r="H122" s="377">
        <v>1</v>
      </c>
      <c r="I122" s="395">
        <f t="shared" si="88"/>
        <v>1</v>
      </c>
      <c r="J122" s="397"/>
      <c r="K122" s="364">
        <f t="shared" si="85"/>
        <v>1</v>
      </c>
      <c r="L122" s="159">
        <v>0</v>
      </c>
      <c r="M122" s="159"/>
      <c r="N122" s="167"/>
      <c r="O122" s="169"/>
      <c r="P122" s="146"/>
      <c r="Q122" s="202">
        <v>1</v>
      </c>
      <c r="R122" s="203"/>
      <c r="S122" s="167"/>
      <c r="T122" s="206"/>
      <c r="U122" s="146"/>
      <c r="V122" s="202"/>
      <c r="W122" s="203"/>
      <c r="X122" s="167">
        <f t="shared" si="86"/>
        <v>0</v>
      </c>
      <c r="Y122" s="206"/>
      <c r="Z122" s="146">
        <f t="shared" si="87"/>
        <v>2</v>
      </c>
      <c r="AA122" s="146">
        <v>1</v>
      </c>
    </row>
    <row r="123" spans="1:27" ht="69" x14ac:dyDescent="0.3">
      <c r="A123" s="568"/>
      <c r="B123" s="668" t="s">
        <v>504</v>
      </c>
      <c r="C123" s="353" t="s">
        <v>505</v>
      </c>
      <c r="D123" s="353" t="s">
        <v>876</v>
      </c>
      <c r="E123" s="413" t="s">
        <v>525</v>
      </c>
      <c r="F123" s="410" t="s">
        <v>714</v>
      </c>
      <c r="G123" s="355">
        <v>84</v>
      </c>
      <c r="H123" s="377">
        <v>84</v>
      </c>
      <c r="I123" s="395">
        <f t="shared" si="88"/>
        <v>1</v>
      </c>
      <c r="J123" s="397"/>
      <c r="K123" s="364">
        <f t="shared" si="85"/>
        <v>1</v>
      </c>
      <c r="L123" s="159">
        <v>56</v>
      </c>
      <c r="M123" s="159"/>
      <c r="N123" s="167"/>
      <c r="O123" s="169"/>
      <c r="P123" s="146"/>
      <c r="Q123" s="202">
        <v>56</v>
      </c>
      <c r="R123" s="203"/>
      <c r="S123" s="167"/>
      <c r="T123" s="169"/>
      <c r="U123" s="146"/>
      <c r="V123" s="202"/>
      <c r="W123" s="203"/>
      <c r="X123" s="167">
        <f t="shared" si="86"/>
        <v>0</v>
      </c>
      <c r="Y123" s="169"/>
      <c r="Z123" s="146">
        <f t="shared" si="87"/>
        <v>2.3333333333333335</v>
      </c>
      <c r="AA123" s="146">
        <v>1</v>
      </c>
    </row>
    <row r="124" spans="1:27" ht="55.2" x14ac:dyDescent="0.3">
      <c r="A124" s="568"/>
      <c r="B124" s="668"/>
      <c r="C124" s="353" t="s">
        <v>506</v>
      </c>
      <c r="D124" s="399" t="s">
        <v>877</v>
      </c>
      <c r="E124" s="399" t="s">
        <v>526</v>
      </c>
      <c r="F124" s="410" t="s">
        <v>714</v>
      </c>
      <c r="G124" s="355">
        <v>973</v>
      </c>
      <c r="H124" s="377">
        <v>973</v>
      </c>
      <c r="I124" s="395">
        <f t="shared" si="88"/>
        <v>1</v>
      </c>
      <c r="J124" s="371"/>
      <c r="K124" s="364">
        <f t="shared" si="85"/>
        <v>1</v>
      </c>
      <c r="L124" s="159">
        <v>369</v>
      </c>
      <c r="M124" s="159"/>
      <c r="N124" s="167"/>
      <c r="O124" s="169"/>
      <c r="P124" s="146"/>
      <c r="Q124" s="202">
        <v>720</v>
      </c>
      <c r="R124" s="203"/>
      <c r="S124" s="167"/>
      <c r="T124" s="169"/>
      <c r="U124" s="146"/>
      <c r="V124" s="202"/>
      <c r="W124" s="203"/>
      <c r="X124" s="167">
        <f t="shared" si="86"/>
        <v>0</v>
      </c>
      <c r="Y124" s="169"/>
      <c r="Z124" s="146">
        <f t="shared" si="87"/>
        <v>2.119218910585817</v>
      </c>
      <c r="AA124" s="146">
        <v>1</v>
      </c>
    </row>
    <row r="125" spans="1:27" ht="41.4" x14ac:dyDescent="0.3">
      <c r="A125" s="568"/>
      <c r="B125" s="668"/>
      <c r="C125" s="353" t="s">
        <v>507</v>
      </c>
      <c r="D125" s="353" t="s">
        <v>878</v>
      </c>
      <c r="E125" s="353" t="s">
        <v>527</v>
      </c>
      <c r="F125" s="410" t="s">
        <v>714</v>
      </c>
      <c r="G125" s="355">
        <v>3</v>
      </c>
      <c r="H125" s="377">
        <v>3</v>
      </c>
      <c r="I125" s="395">
        <f t="shared" si="88"/>
        <v>1</v>
      </c>
      <c r="J125" s="355"/>
      <c r="K125" s="364">
        <f t="shared" si="85"/>
        <v>1</v>
      </c>
      <c r="L125" s="159">
        <v>41</v>
      </c>
      <c r="M125" s="159"/>
      <c r="N125" s="167"/>
      <c r="O125" s="99"/>
      <c r="P125" s="146"/>
      <c r="Q125" s="202">
        <v>8</v>
      </c>
      <c r="R125" s="203"/>
      <c r="S125" s="167"/>
      <c r="T125" s="99"/>
      <c r="U125" s="146"/>
      <c r="V125" s="202"/>
      <c r="W125" s="203"/>
      <c r="X125" s="167">
        <f t="shared" si="86"/>
        <v>0</v>
      </c>
      <c r="Y125" s="99"/>
      <c r="Z125" s="146">
        <f t="shared" si="87"/>
        <v>17.333333333333332</v>
      </c>
      <c r="AA125" s="146">
        <v>1</v>
      </c>
    </row>
    <row r="126" spans="1:27" ht="57.6" x14ac:dyDescent="0.3">
      <c r="A126" s="568"/>
      <c r="B126" s="401" t="s">
        <v>508</v>
      </c>
      <c r="C126" s="415" t="s">
        <v>509</v>
      </c>
      <c r="D126" s="414" t="s">
        <v>879</v>
      </c>
      <c r="E126" s="414" t="s">
        <v>528</v>
      </c>
      <c r="F126" s="410" t="s">
        <v>714</v>
      </c>
      <c r="G126" s="355">
        <v>1</v>
      </c>
      <c r="H126" s="355">
        <v>1</v>
      </c>
      <c r="I126" s="395">
        <f>IFERROR((G126/H126),0)</f>
        <v>1</v>
      </c>
      <c r="J126" s="355"/>
      <c r="K126" s="364">
        <v>1</v>
      </c>
      <c r="L126" s="159">
        <v>0</v>
      </c>
      <c r="M126" s="159"/>
      <c r="N126" s="167"/>
      <c r="O126" s="99"/>
      <c r="P126" s="146"/>
      <c r="Q126" s="202">
        <v>0</v>
      </c>
      <c r="R126" s="203"/>
      <c r="S126" s="167"/>
      <c r="T126" s="99"/>
      <c r="U126" s="146"/>
      <c r="V126" s="202"/>
      <c r="W126" s="203"/>
      <c r="X126" s="167">
        <f t="shared" si="86"/>
        <v>0</v>
      </c>
      <c r="Y126" s="99"/>
      <c r="Z126" s="146">
        <f>IFERROR(IF(F126="Según demanda",(V126+Q126+L126+G126)/(H126+M126+R126+W126),(V126+Q126+L126+G126)/F126),0)</f>
        <v>1</v>
      </c>
      <c r="AA126" s="146">
        <v>1</v>
      </c>
    </row>
    <row r="127" spans="1:27" ht="57.6" x14ac:dyDescent="0.3">
      <c r="A127" s="568"/>
      <c r="B127" s="402" t="s">
        <v>510</v>
      </c>
      <c r="C127" s="411" t="s">
        <v>511</v>
      </c>
      <c r="D127" s="411" t="s">
        <v>880</v>
      </c>
      <c r="E127" s="411" t="s">
        <v>529</v>
      </c>
      <c r="F127" s="410" t="s">
        <v>714</v>
      </c>
      <c r="G127" s="355">
        <v>1</v>
      </c>
      <c r="H127" s="355">
        <v>1</v>
      </c>
      <c r="I127" s="395">
        <f>IFERROR((G127/H127),0)</f>
        <v>1</v>
      </c>
      <c r="J127" s="397"/>
      <c r="K127" s="364">
        <f>IFERROR(IF(F127="Según demanda",G127/H127,G127/F127),0)</f>
        <v>1</v>
      </c>
      <c r="L127" s="159">
        <v>0</v>
      </c>
      <c r="M127" s="159"/>
      <c r="N127" s="167"/>
      <c r="O127" s="99"/>
      <c r="P127" s="146"/>
      <c r="Q127" s="202">
        <v>0</v>
      </c>
      <c r="R127" s="203"/>
      <c r="S127" s="167"/>
      <c r="T127" s="99"/>
      <c r="U127" s="146"/>
      <c r="V127" s="202"/>
      <c r="W127" s="203"/>
      <c r="X127" s="167">
        <f t="shared" si="86"/>
        <v>0</v>
      </c>
      <c r="Y127" s="99"/>
      <c r="Z127" s="146">
        <f>IFERROR(IF(F127="Según demanda",(V127+Q127+L127+G127)/(H127+M127+R127+W127),(V127+Q127+L127+G127)/F127),0)</f>
        <v>1</v>
      </c>
      <c r="AA127" s="146">
        <v>1</v>
      </c>
    </row>
    <row r="128" spans="1:27" ht="96.6" customHeight="1" x14ac:dyDescent="0.3">
      <c r="A128" s="568"/>
      <c r="B128" s="402" t="s">
        <v>512</v>
      </c>
      <c r="C128" s="411" t="s">
        <v>513</v>
      </c>
      <c r="D128" s="411" t="s">
        <v>881</v>
      </c>
      <c r="E128" s="411" t="s">
        <v>530</v>
      </c>
      <c r="F128" s="410" t="s">
        <v>714</v>
      </c>
      <c r="G128" s="355">
        <v>1</v>
      </c>
      <c r="H128" s="355">
        <v>1</v>
      </c>
      <c r="I128" s="395">
        <f>IFERROR((G128/H128),0)</f>
        <v>1</v>
      </c>
      <c r="J128" s="397"/>
      <c r="K128" s="364">
        <f>IFERROR(IF(F128="Según demanda",G128/H128,G128/F128),0)</f>
        <v>1</v>
      </c>
      <c r="L128" s="159">
        <v>0</v>
      </c>
      <c r="M128" s="159"/>
      <c r="N128" s="167"/>
      <c r="O128" s="99"/>
      <c r="P128" s="146"/>
      <c r="Q128" s="202">
        <v>0</v>
      </c>
      <c r="R128" s="203"/>
      <c r="S128" s="167"/>
      <c r="T128" s="99"/>
      <c r="U128" s="146"/>
      <c r="V128" s="202"/>
      <c r="W128" s="203"/>
      <c r="X128" s="167">
        <f t="shared" si="86"/>
        <v>0</v>
      </c>
      <c r="Y128" s="99"/>
      <c r="Z128" s="146">
        <f>IFERROR(IF(F128="Según demanda",(V128+Q128+L128+G128)/(H128+M128+R128+W128),(V128+Q128+L128+G128)/F128),0)</f>
        <v>1</v>
      </c>
      <c r="AA128" s="146">
        <v>1</v>
      </c>
    </row>
    <row r="129" spans="1:28" ht="55.2" customHeight="1" x14ac:dyDescent="0.3">
      <c r="A129" s="568"/>
      <c r="B129" s="402" t="s">
        <v>514</v>
      </c>
      <c r="C129" s="411" t="s">
        <v>515</v>
      </c>
      <c r="D129" s="411" t="s">
        <v>882</v>
      </c>
      <c r="E129" s="411" t="s">
        <v>531</v>
      </c>
      <c r="F129" s="410" t="s">
        <v>714</v>
      </c>
      <c r="G129" s="355">
        <v>1</v>
      </c>
      <c r="H129" s="355">
        <v>1</v>
      </c>
      <c r="I129" s="395">
        <f>IFERROR((G129/H129),0)</f>
        <v>1</v>
      </c>
      <c r="J129" s="397"/>
      <c r="K129" s="364">
        <f>IFERROR(IF(F129="Según demanda",G129/H129,G129/F129),0)</f>
        <v>1</v>
      </c>
      <c r="L129" s="159">
        <v>0</v>
      </c>
      <c r="M129" s="159"/>
      <c r="N129" s="167"/>
      <c r="O129" s="169"/>
      <c r="P129" s="146"/>
      <c r="Q129" s="202">
        <v>0</v>
      </c>
      <c r="R129" s="203"/>
      <c r="S129" s="167"/>
      <c r="T129" s="169"/>
      <c r="U129" s="146"/>
      <c r="V129" s="202"/>
      <c r="W129" s="203"/>
      <c r="X129" s="167">
        <f t="shared" si="86"/>
        <v>0</v>
      </c>
      <c r="Y129" s="99"/>
      <c r="Z129" s="146">
        <f>IFERROR(IF(F129="Según demanda",(V129+Q129+L129+G129)/(H129+M129+R129+W129),(V129+Q129+L129+G129)/F129),0)</f>
        <v>1</v>
      </c>
      <c r="AA129" s="146">
        <v>1</v>
      </c>
    </row>
    <row r="130" spans="1:28" ht="100.8" x14ac:dyDescent="0.3">
      <c r="A130" s="568"/>
      <c r="B130" s="402" t="s">
        <v>516</v>
      </c>
      <c r="C130" s="411" t="s">
        <v>517</v>
      </c>
      <c r="D130" s="411" t="s">
        <v>883</v>
      </c>
      <c r="E130" s="411" t="s">
        <v>532</v>
      </c>
      <c r="F130" s="410" t="s">
        <v>714</v>
      </c>
      <c r="G130" s="355">
        <v>1</v>
      </c>
      <c r="H130" s="355">
        <v>1</v>
      </c>
      <c r="I130" s="395">
        <f>IFERROR((G130/H130),0)</f>
        <v>1</v>
      </c>
      <c r="J130" s="397"/>
      <c r="K130" s="364">
        <f>IFERROR(IF(F130="Según demanda",G130/H130,G130/F130),0)</f>
        <v>1</v>
      </c>
      <c r="L130" s="159">
        <v>0</v>
      </c>
      <c r="M130" s="159"/>
      <c r="N130" s="167"/>
      <c r="O130" s="99"/>
      <c r="P130" s="146"/>
      <c r="Q130" s="202"/>
      <c r="R130" s="203"/>
      <c r="S130" s="167"/>
      <c r="T130" s="99"/>
      <c r="U130" s="146"/>
      <c r="V130" s="202"/>
      <c r="W130" s="203"/>
      <c r="X130" s="167">
        <f t="shared" si="86"/>
        <v>0</v>
      </c>
      <c r="Y130" s="99"/>
      <c r="Z130" s="146">
        <f>IFERROR(IF(F130="Según demanda",(V130+Q130+L130+G130)/(H130+M130+R130+W130),(V130+Q130+L130+G130)/F130),0)</f>
        <v>1</v>
      </c>
      <c r="AA130" s="146">
        <v>1</v>
      </c>
    </row>
    <row r="131" spans="1:28" ht="96.6" x14ac:dyDescent="0.3">
      <c r="A131" s="568"/>
      <c r="B131" s="375" t="s">
        <v>518</v>
      </c>
      <c r="C131" s="408" t="s">
        <v>519</v>
      </c>
      <c r="D131" s="408" t="s">
        <v>884</v>
      </c>
      <c r="E131" s="409" t="s">
        <v>533</v>
      </c>
      <c r="F131" s="410" t="s">
        <v>714</v>
      </c>
      <c r="G131" s="355">
        <v>16</v>
      </c>
      <c r="H131" s="355">
        <v>16</v>
      </c>
      <c r="I131" s="395">
        <f t="shared" si="88"/>
        <v>1</v>
      </c>
      <c r="J131" s="354"/>
      <c r="K131" s="364">
        <f t="shared" si="85"/>
        <v>1</v>
      </c>
      <c r="L131" s="159">
        <v>16</v>
      </c>
      <c r="M131" s="159"/>
      <c r="N131" s="167"/>
      <c r="O131" s="99"/>
      <c r="P131" s="146"/>
      <c r="Q131" s="202"/>
      <c r="R131" s="202"/>
      <c r="S131" s="167"/>
      <c r="T131" s="99"/>
      <c r="U131" s="146"/>
      <c r="V131" s="202"/>
      <c r="W131" s="203"/>
      <c r="X131" s="167">
        <f t="shared" si="86"/>
        <v>0</v>
      </c>
      <c r="Y131" s="99"/>
      <c r="Z131" s="146">
        <f t="shared" si="87"/>
        <v>2</v>
      </c>
      <c r="AA131" s="146">
        <v>1</v>
      </c>
    </row>
    <row r="132" spans="1:28" ht="96.6" customHeight="1" thickBot="1" x14ac:dyDescent="0.35">
      <c r="A132" s="569"/>
      <c r="B132" s="403" t="s">
        <v>520</v>
      </c>
      <c r="C132" s="452" t="s">
        <v>521</v>
      </c>
      <c r="D132" s="412" t="s">
        <v>885</v>
      </c>
      <c r="E132" s="412" t="s">
        <v>534</v>
      </c>
      <c r="F132" s="410">
        <v>12</v>
      </c>
      <c r="G132" s="355">
        <v>3</v>
      </c>
      <c r="H132" s="355">
        <v>3</v>
      </c>
      <c r="I132" s="395">
        <f>IFERROR((G132/H132),0)</f>
        <v>1</v>
      </c>
      <c r="J132" s="371"/>
      <c r="K132" s="364">
        <f>IFERROR(IF(F132="Según demanda",G132/H132,G132/F132),0)</f>
        <v>0.25</v>
      </c>
      <c r="L132" s="159">
        <v>3</v>
      </c>
      <c r="M132" s="159"/>
      <c r="N132" s="167"/>
      <c r="O132" s="169"/>
      <c r="P132" s="146"/>
      <c r="Q132" s="202">
        <v>3</v>
      </c>
      <c r="R132" s="203"/>
      <c r="S132" s="167"/>
      <c r="T132" s="169"/>
      <c r="U132" s="146"/>
      <c r="V132" s="202"/>
      <c r="W132" s="203"/>
      <c r="X132" s="167">
        <f>IFERROR((V132/W132),0)</f>
        <v>0</v>
      </c>
      <c r="Y132" s="169"/>
      <c r="Z132" s="146">
        <f>IFERROR(IF(F132="Según demanda",(V132+Q132+L132+G132)/(H132+M132+R132+W132),(V132+Q132+L132+G132)/F132),0)</f>
        <v>0.75</v>
      </c>
      <c r="AA132" s="146">
        <v>0.25</v>
      </c>
    </row>
    <row r="133" spans="1:28" ht="60" x14ac:dyDescent="0.3">
      <c r="A133" s="493" t="s">
        <v>675</v>
      </c>
      <c r="B133" s="464" t="s">
        <v>60</v>
      </c>
      <c r="C133" s="459" t="s">
        <v>558</v>
      </c>
      <c r="D133" s="375" t="s">
        <v>1009</v>
      </c>
      <c r="E133" s="440"/>
      <c r="F133" s="354" t="s">
        <v>1010</v>
      </c>
      <c r="G133" s="330" t="s">
        <v>1011</v>
      </c>
      <c r="H133" s="433">
        <v>100</v>
      </c>
      <c r="I133" s="433">
        <v>21</v>
      </c>
      <c r="J133" s="460">
        <v>20</v>
      </c>
      <c r="K133" s="461">
        <f>I133*100/J133</f>
        <v>105</v>
      </c>
      <c r="L133" s="462"/>
      <c r="M133" s="463"/>
      <c r="N133" s="386"/>
      <c r="O133" s="395"/>
      <c r="P133" s="397"/>
      <c r="Q133" s="364"/>
      <c r="R133" s="458"/>
      <c r="S133" s="400"/>
      <c r="T133" s="395"/>
      <c r="U133" s="397"/>
      <c r="V133" s="364"/>
      <c r="W133" s="458"/>
      <c r="X133" s="400"/>
      <c r="Y133" s="395"/>
      <c r="Z133" s="397"/>
      <c r="AA133" s="364"/>
      <c r="AB133" s="370"/>
    </row>
    <row r="134" spans="1:28" ht="60" x14ac:dyDescent="0.3">
      <c r="A134" s="494"/>
      <c r="B134" s="464" t="s">
        <v>60</v>
      </c>
      <c r="C134" s="459" t="s">
        <v>558</v>
      </c>
      <c r="D134" s="465" t="s">
        <v>1012</v>
      </c>
      <c r="E134" s="466" t="s">
        <v>1013</v>
      </c>
      <c r="F134" s="354" t="s">
        <v>1014</v>
      </c>
      <c r="G134" s="330" t="s">
        <v>1015</v>
      </c>
      <c r="H134" s="467">
        <v>1000</v>
      </c>
      <c r="I134" s="468">
        <v>691</v>
      </c>
      <c r="J134" s="460">
        <v>250</v>
      </c>
      <c r="K134" s="461">
        <f t="shared" ref="K134:K148" si="89">I134*100/J134</f>
        <v>276.39999999999998</v>
      </c>
      <c r="L134" s="469"/>
      <c r="M134" s="470">
        <v>0</v>
      </c>
      <c r="N134" s="471"/>
      <c r="O134" s="472"/>
      <c r="P134" s="473">
        <f t="shared" ref="P134:P148" si="90">IFERROR((N134/O134),0)</f>
        <v>0</v>
      </c>
      <c r="Q134" s="474"/>
      <c r="R134" s="475">
        <f t="shared" ref="R134:R148" si="91">IFERROR(IF(H134="Según demanda",(N134+I134)/(J134+O134),(N134+I134)/H134),0)</f>
        <v>0.69099999999999995</v>
      </c>
      <c r="S134" s="476"/>
      <c r="T134" s="472"/>
      <c r="U134" s="473">
        <f t="shared" ref="U134:U148" si="92">IFERROR((S134/T134),0)</f>
        <v>0</v>
      </c>
      <c r="V134" s="474"/>
      <c r="W134" s="475">
        <f t="shared" ref="W134:W148" si="93">IFERROR(IF(H134="Según demanda",(S134+N134+I134)/(J134+O134+T134),(S134+N134+I134)/H134),0)</f>
        <v>0.69099999999999995</v>
      </c>
      <c r="X134" s="477"/>
      <c r="Y134" s="478"/>
      <c r="Z134" s="473">
        <v>0</v>
      </c>
      <c r="AA134" s="471"/>
      <c r="AB134" s="475">
        <v>0.34</v>
      </c>
    </row>
    <row r="135" spans="1:28" ht="60" x14ac:dyDescent="0.3">
      <c r="A135" s="494"/>
      <c r="B135" s="464" t="s">
        <v>60</v>
      </c>
      <c r="C135" s="459" t="s">
        <v>1016</v>
      </c>
      <c r="D135" s="465" t="s">
        <v>649</v>
      </c>
      <c r="E135" s="479" t="s">
        <v>1017</v>
      </c>
      <c r="F135" s="354" t="s">
        <v>1018</v>
      </c>
      <c r="G135" s="330" t="s">
        <v>652</v>
      </c>
      <c r="H135" s="467">
        <v>60</v>
      </c>
      <c r="I135" s="468">
        <v>8</v>
      </c>
      <c r="J135" s="460">
        <v>10</v>
      </c>
      <c r="K135" s="461">
        <f t="shared" si="89"/>
        <v>80</v>
      </c>
      <c r="L135" s="469"/>
      <c r="M135" s="470">
        <v>0</v>
      </c>
      <c r="N135" s="471"/>
      <c r="O135" s="472"/>
      <c r="P135" s="473">
        <f t="shared" si="90"/>
        <v>0</v>
      </c>
      <c r="Q135" s="474"/>
      <c r="R135" s="475">
        <f t="shared" si="91"/>
        <v>0.13333333333333333</v>
      </c>
      <c r="S135" s="476"/>
      <c r="T135" s="472"/>
      <c r="U135" s="473">
        <f t="shared" si="92"/>
        <v>0</v>
      </c>
      <c r="V135" s="474"/>
      <c r="W135" s="475">
        <f t="shared" si="93"/>
        <v>0.13333333333333333</v>
      </c>
      <c r="X135" s="477"/>
      <c r="Y135" s="478"/>
      <c r="Z135" s="473">
        <v>0</v>
      </c>
      <c r="AA135" s="471"/>
      <c r="AB135" s="475">
        <v>0.16666666666666666</v>
      </c>
    </row>
    <row r="136" spans="1:28" ht="52.8" customHeight="1" x14ac:dyDescent="0.3">
      <c r="A136" s="494"/>
      <c r="B136" s="464" t="s">
        <v>60</v>
      </c>
      <c r="C136" s="459" t="s">
        <v>1016</v>
      </c>
      <c r="D136" s="465" t="s">
        <v>1019</v>
      </c>
      <c r="E136" s="479"/>
      <c r="F136" s="354" t="s">
        <v>1020</v>
      </c>
      <c r="G136" s="330" t="s">
        <v>653</v>
      </c>
      <c r="H136" s="467">
        <v>502</v>
      </c>
      <c r="I136" s="468">
        <v>43</v>
      </c>
      <c r="J136" s="460">
        <v>50</v>
      </c>
      <c r="K136" s="461">
        <f t="shared" si="89"/>
        <v>86</v>
      </c>
      <c r="L136" s="469"/>
      <c r="M136" s="470"/>
      <c r="N136" s="471"/>
      <c r="O136" s="472"/>
      <c r="P136" s="473"/>
      <c r="Q136" s="474"/>
      <c r="R136" s="475"/>
      <c r="S136" s="476"/>
      <c r="T136" s="472"/>
      <c r="U136" s="473"/>
      <c r="V136" s="474"/>
      <c r="W136" s="475"/>
      <c r="X136" s="477"/>
      <c r="Y136" s="478"/>
      <c r="Z136" s="473"/>
      <c r="AA136" s="471"/>
      <c r="AB136" s="475"/>
    </row>
    <row r="137" spans="1:28" ht="52.8" customHeight="1" x14ac:dyDescent="0.3">
      <c r="A137" s="494"/>
      <c r="B137" s="464" t="s">
        <v>60</v>
      </c>
      <c r="C137" s="459" t="s">
        <v>1016</v>
      </c>
      <c r="D137" s="465" t="s">
        <v>1021</v>
      </c>
      <c r="E137" s="479"/>
      <c r="F137" s="354" t="s">
        <v>1022</v>
      </c>
      <c r="G137" s="330" t="s">
        <v>653</v>
      </c>
      <c r="H137" s="467">
        <v>100</v>
      </c>
      <c r="I137" s="468">
        <v>9</v>
      </c>
      <c r="J137" s="460">
        <v>10</v>
      </c>
      <c r="K137" s="461">
        <f t="shared" si="89"/>
        <v>90</v>
      </c>
      <c r="L137" s="469"/>
      <c r="M137" s="470"/>
      <c r="N137" s="471"/>
      <c r="O137" s="472"/>
      <c r="P137" s="473"/>
      <c r="Q137" s="474"/>
      <c r="R137" s="475"/>
      <c r="S137" s="476"/>
      <c r="T137" s="472"/>
      <c r="U137" s="473"/>
      <c r="V137" s="474"/>
      <c r="W137" s="475"/>
      <c r="X137" s="477"/>
      <c r="Y137" s="478"/>
      <c r="Z137" s="473"/>
      <c r="AA137" s="471"/>
      <c r="AB137" s="475"/>
    </row>
    <row r="138" spans="1:28" ht="52.8" customHeight="1" x14ac:dyDescent="0.3">
      <c r="A138" s="494"/>
      <c r="B138" s="464" t="s">
        <v>60</v>
      </c>
      <c r="C138" s="459" t="s">
        <v>1016</v>
      </c>
      <c r="D138" s="465" t="s">
        <v>1023</v>
      </c>
      <c r="E138" s="479" t="s">
        <v>1024</v>
      </c>
      <c r="F138" s="354" t="s">
        <v>1022</v>
      </c>
      <c r="G138" s="330" t="s">
        <v>653</v>
      </c>
      <c r="H138" s="467">
        <v>15</v>
      </c>
      <c r="I138" s="468">
        <v>1</v>
      </c>
      <c r="J138" s="460">
        <v>0</v>
      </c>
      <c r="K138" s="461"/>
      <c r="L138" s="480"/>
      <c r="M138" s="470">
        <v>0</v>
      </c>
      <c r="N138" s="471"/>
      <c r="O138" s="472"/>
      <c r="P138" s="473">
        <f t="shared" si="90"/>
        <v>0</v>
      </c>
      <c r="Q138" s="474"/>
      <c r="R138" s="475">
        <f t="shared" si="91"/>
        <v>6.6666666666666666E-2</v>
      </c>
      <c r="S138" s="476"/>
      <c r="T138" s="472"/>
      <c r="U138" s="473">
        <f t="shared" si="92"/>
        <v>0</v>
      </c>
      <c r="V138" s="471"/>
      <c r="W138" s="475">
        <f t="shared" si="93"/>
        <v>6.6666666666666666E-2</v>
      </c>
      <c r="X138" s="477"/>
      <c r="Y138" s="478"/>
      <c r="Z138" s="473">
        <v>0</v>
      </c>
      <c r="AA138" s="471"/>
      <c r="AB138" s="475">
        <v>0.12666666666666668</v>
      </c>
    </row>
    <row r="139" spans="1:28" ht="69" x14ac:dyDescent="0.3">
      <c r="A139" s="494"/>
      <c r="B139" s="464" t="s">
        <v>60</v>
      </c>
      <c r="C139" s="459" t="s">
        <v>558</v>
      </c>
      <c r="D139" s="465" t="s">
        <v>650</v>
      </c>
      <c r="E139" s="479" t="s">
        <v>1025</v>
      </c>
      <c r="F139" s="354" t="s">
        <v>1026</v>
      </c>
      <c r="G139" s="330" t="s">
        <v>654</v>
      </c>
      <c r="H139" s="467">
        <v>500</v>
      </c>
      <c r="I139" s="468">
        <v>119</v>
      </c>
      <c r="J139" s="460">
        <v>100</v>
      </c>
      <c r="K139" s="461">
        <f t="shared" si="89"/>
        <v>119</v>
      </c>
      <c r="L139" s="469"/>
      <c r="M139" s="470">
        <v>0</v>
      </c>
      <c r="N139" s="471"/>
      <c r="O139" s="472"/>
      <c r="P139" s="473">
        <f t="shared" si="90"/>
        <v>0</v>
      </c>
      <c r="Q139" s="474"/>
      <c r="R139" s="475">
        <f t="shared" si="91"/>
        <v>0.23799999999999999</v>
      </c>
      <c r="S139" s="476"/>
      <c r="T139" s="472"/>
      <c r="U139" s="473">
        <f t="shared" si="92"/>
        <v>0</v>
      </c>
      <c r="V139" s="474"/>
      <c r="W139" s="475">
        <f t="shared" si="93"/>
        <v>0.23799999999999999</v>
      </c>
      <c r="X139" s="477"/>
      <c r="Y139" s="478"/>
      <c r="Z139" s="473">
        <v>0</v>
      </c>
      <c r="AA139" s="471"/>
      <c r="AB139" s="475">
        <v>0.32666666666666666</v>
      </c>
    </row>
    <row r="140" spans="1:28" ht="75" x14ac:dyDescent="0.3">
      <c r="A140" s="494"/>
      <c r="B140" s="464" t="s">
        <v>60</v>
      </c>
      <c r="C140" s="459" t="s">
        <v>558</v>
      </c>
      <c r="D140" s="465" t="s">
        <v>651</v>
      </c>
      <c r="E140" s="479" t="s">
        <v>1027</v>
      </c>
      <c r="F140" s="354" t="s">
        <v>1028</v>
      </c>
      <c r="G140" s="330" t="s">
        <v>655</v>
      </c>
      <c r="H140" s="467">
        <v>35</v>
      </c>
      <c r="I140" s="468">
        <v>15</v>
      </c>
      <c r="J140" s="460">
        <v>5</v>
      </c>
      <c r="K140" s="461">
        <f t="shared" si="89"/>
        <v>300</v>
      </c>
      <c r="L140" s="469"/>
      <c r="M140" s="470">
        <v>0</v>
      </c>
      <c r="N140" s="471"/>
      <c r="O140" s="472"/>
      <c r="P140" s="473">
        <f t="shared" si="90"/>
        <v>0</v>
      </c>
      <c r="Q140" s="474"/>
      <c r="R140" s="475">
        <f t="shared" si="91"/>
        <v>0.42857142857142855</v>
      </c>
      <c r="S140" s="476"/>
      <c r="T140" s="472"/>
      <c r="U140" s="473">
        <f t="shared" si="92"/>
        <v>0</v>
      </c>
      <c r="V140" s="474"/>
      <c r="W140" s="475">
        <f t="shared" si="93"/>
        <v>0.42857142857142855</v>
      </c>
      <c r="X140" s="477"/>
      <c r="Y140" s="478"/>
      <c r="Z140" s="473">
        <v>0</v>
      </c>
      <c r="AA140" s="471"/>
      <c r="AB140" s="475">
        <v>0.125</v>
      </c>
    </row>
    <row r="141" spans="1:28" ht="60" x14ac:dyDescent="0.3">
      <c r="A141" s="494"/>
      <c r="B141" s="464" t="s">
        <v>60</v>
      </c>
      <c r="C141" s="459" t="s">
        <v>558</v>
      </c>
      <c r="D141" s="465" t="s">
        <v>611</v>
      </c>
      <c r="E141" s="479" t="s">
        <v>1029</v>
      </c>
      <c r="F141" s="354" t="s">
        <v>1030</v>
      </c>
      <c r="G141" s="330" t="s">
        <v>612</v>
      </c>
      <c r="H141" s="467">
        <v>400</v>
      </c>
      <c r="I141" s="468">
        <v>84</v>
      </c>
      <c r="J141" s="460">
        <v>80</v>
      </c>
      <c r="K141" s="461">
        <f t="shared" si="89"/>
        <v>105</v>
      </c>
      <c r="L141" s="469"/>
      <c r="M141" s="470">
        <v>0</v>
      </c>
      <c r="N141" s="471"/>
      <c r="O141" s="472"/>
      <c r="P141" s="473">
        <f t="shared" si="90"/>
        <v>0</v>
      </c>
      <c r="Q141" s="474"/>
      <c r="R141" s="475">
        <f t="shared" si="91"/>
        <v>0.21</v>
      </c>
      <c r="S141" s="476"/>
      <c r="T141" s="472"/>
      <c r="U141" s="473">
        <f t="shared" si="92"/>
        <v>0</v>
      </c>
      <c r="V141" s="474"/>
      <c r="W141" s="475">
        <f t="shared" si="93"/>
        <v>0.21</v>
      </c>
      <c r="X141" s="477"/>
      <c r="Y141" s="478"/>
      <c r="Z141" s="473">
        <v>0</v>
      </c>
      <c r="AA141" s="471"/>
      <c r="AB141" s="475">
        <v>0.755</v>
      </c>
    </row>
    <row r="142" spans="1:28" ht="75" x14ac:dyDescent="0.3">
      <c r="A142" s="494"/>
      <c r="B142" s="464" t="s">
        <v>60</v>
      </c>
      <c r="C142" s="459" t="s">
        <v>1016</v>
      </c>
      <c r="D142" s="465" t="s">
        <v>559</v>
      </c>
      <c r="E142" s="479" t="s">
        <v>1031</v>
      </c>
      <c r="F142" s="354" t="s">
        <v>1032</v>
      </c>
      <c r="G142" s="330" t="s">
        <v>566</v>
      </c>
      <c r="H142" s="467">
        <v>130</v>
      </c>
      <c r="I142" s="468">
        <v>8</v>
      </c>
      <c r="J142" s="460">
        <v>20</v>
      </c>
      <c r="K142" s="461">
        <f t="shared" si="89"/>
        <v>40</v>
      </c>
      <c r="L142" s="433"/>
      <c r="M142" s="470">
        <v>0</v>
      </c>
      <c r="N142" s="471"/>
      <c r="O142" s="472"/>
      <c r="P142" s="473">
        <f t="shared" si="90"/>
        <v>0</v>
      </c>
      <c r="Q142" s="471"/>
      <c r="R142" s="475">
        <f t="shared" si="91"/>
        <v>6.1538461538461542E-2</v>
      </c>
      <c r="S142" s="471"/>
      <c r="T142" s="472"/>
      <c r="U142" s="473">
        <f t="shared" si="92"/>
        <v>0</v>
      </c>
      <c r="V142" s="471"/>
      <c r="W142" s="475">
        <f t="shared" si="93"/>
        <v>6.1538461538461542E-2</v>
      </c>
      <c r="X142" s="471"/>
      <c r="Y142" s="478"/>
      <c r="Z142" s="473">
        <v>0</v>
      </c>
      <c r="AA142" s="471"/>
      <c r="AB142" s="475">
        <v>8.3333333333333329E-2</v>
      </c>
    </row>
    <row r="143" spans="1:28" ht="75" x14ac:dyDescent="0.3">
      <c r="A143" s="494"/>
      <c r="B143" s="464" t="s">
        <v>60</v>
      </c>
      <c r="C143" s="459" t="s">
        <v>1016</v>
      </c>
      <c r="D143" s="481" t="s">
        <v>560</v>
      </c>
      <c r="E143" s="482" t="s">
        <v>1033</v>
      </c>
      <c r="F143" s="354" t="s">
        <v>1034</v>
      </c>
      <c r="G143" s="330" t="s">
        <v>567</v>
      </c>
      <c r="H143" s="467">
        <v>130</v>
      </c>
      <c r="I143" s="468">
        <v>0</v>
      </c>
      <c r="J143" s="460">
        <v>0</v>
      </c>
      <c r="K143" s="461"/>
      <c r="L143" s="433"/>
      <c r="M143" s="470">
        <v>0</v>
      </c>
      <c r="N143" s="471"/>
      <c r="O143" s="472"/>
      <c r="P143" s="473">
        <f t="shared" si="90"/>
        <v>0</v>
      </c>
      <c r="Q143" s="483"/>
      <c r="R143" s="475">
        <f t="shared" si="91"/>
        <v>0</v>
      </c>
      <c r="S143" s="471"/>
      <c r="T143" s="472"/>
      <c r="U143" s="473">
        <f t="shared" si="92"/>
        <v>0</v>
      </c>
      <c r="V143" s="471"/>
      <c r="W143" s="475">
        <f t="shared" si="93"/>
        <v>0</v>
      </c>
      <c r="X143" s="471"/>
      <c r="Y143" s="478"/>
      <c r="Z143" s="473">
        <v>0</v>
      </c>
      <c r="AA143" s="471"/>
      <c r="AB143" s="475">
        <v>1.3333333333333334E-2</v>
      </c>
    </row>
    <row r="144" spans="1:28" ht="75" x14ac:dyDescent="0.3">
      <c r="A144" s="494"/>
      <c r="B144" s="464" t="s">
        <v>60</v>
      </c>
      <c r="C144" s="459" t="s">
        <v>1016</v>
      </c>
      <c r="D144" s="465" t="s">
        <v>561</v>
      </c>
      <c r="E144" s="479" t="s">
        <v>1027</v>
      </c>
      <c r="F144" s="354" t="s">
        <v>1035</v>
      </c>
      <c r="G144" s="425" t="s">
        <v>1036</v>
      </c>
      <c r="H144" s="467">
        <v>130</v>
      </c>
      <c r="I144" s="468">
        <v>0</v>
      </c>
      <c r="J144" s="460">
        <v>0</v>
      </c>
      <c r="K144" s="461"/>
      <c r="L144" s="433"/>
      <c r="M144" s="470">
        <v>0</v>
      </c>
      <c r="N144" s="471"/>
      <c r="O144" s="472"/>
      <c r="P144" s="473">
        <f t="shared" si="90"/>
        <v>0</v>
      </c>
      <c r="Q144" s="471"/>
      <c r="R144" s="475">
        <f t="shared" si="91"/>
        <v>0</v>
      </c>
      <c r="S144" s="471"/>
      <c r="T144" s="472"/>
      <c r="U144" s="473">
        <f t="shared" si="92"/>
        <v>0</v>
      </c>
      <c r="V144" s="471"/>
      <c r="W144" s="475">
        <f t="shared" si="93"/>
        <v>0</v>
      </c>
      <c r="X144" s="471"/>
      <c r="Y144" s="478"/>
      <c r="Z144" s="473">
        <v>0</v>
      </c>
      <c r="AA144" s="471"/>
      <c r="AB144" s="475">
        <v>0</v>
      </c>
    </row>
    <row r="145" spans="1:28" ht="90" x14ac:dyDescent="0.3">
      <c r="A145" s="494"/>
      <c r="B145" s="464" t="s">
        <v>60</v>
      </c>
      <c r="C145" s="459" t="s">
        <v>558</v>
      </c>
      <c r="D145" s="465" t="s">
        <v>562</v>
      </c>
      <c r="E145" s="479" t="s">
        <v>1037</v>
      </c>
      <c r="F145" s="354" t="s">
        <v>1038</v>
      </c>
      <c r="G145" s="425" t="s">
        <v>613</v>
      </c>
      <c r="H145" s="467">
        <v>300</v>
      </c>
      <c r="I145" s="468">
        <v>103</v>
      </c>
      <c r="J145" s="460">
        <v>50</v>
      </c>
      <c r="K145" s="461">
        <f t="shared" si="89"/>
        <v>206</v>
      </c>
      <c r="L145" s="433"/>
      <c r="M145" s="470">
        <v>0</v>
      </c>
      <c r="N145" s="471"/>
      <c r="O145" s="472"/>
      <c r="P145" s="473">
        <f t="shared" si="90"/>
        <v>0</v>
      </c>
      <c r="Q145" s="471"/>
      <c r="R145" s="475">
        <f t="shared" si="91"/>
        <v>0.34333333333333332</v>
      </c>
      <c r="S145" s="471"/>
      <c r="T145" s="472"/>
      <c r="U145" s="473">
        <f t="shared" si="92"/>
        <v>0</v>
      </c>
      <c r="V145" s="471"/>
      <c r="W145" s="475">
        <f t="shared" si="93"/>
        <v>0.34333333333333332</v>
      </c>
      <c r="X145" s="471"/>
      <c r="Y145" s="478"/>
      <c r="Z145" s="473">
        <v>0</v>
      </c>
      <c r="AA145" s="471"/>
      <c r="AB145" s="475">
        <v>0.35499999999999998</v>
      </c>
    </row>
    <row r="146" spans="1:28" ht="60" x14ac:dyDescent="0.3">
      <c r="A146" s="494"/>
      <c r="B146" s="464" t="s">
        <v>60</v>
      </c>
      <c r="C146" s="459" t="s">
        <v>1016</v>
      </c>
      <c r="D146" s="465" t="s">
        <v>563</v>
      </c>
      <c r="E146" s="479" t="s">
        <v>1039</v>
      </c>
      <c r="F146" s="354" t="s">
        <v>1040</v>
      </c>
      <c r="G146" s="425" t="s">
        <v>568</v>
      </c>
      <c r="H146" s="467">
        <v>8</v>
      </c>
      <c r="I146" s="468">
        <v>2</v>
      </c>
      <c r="J146" s="460">
        <v>2</v>
      </c>
      <c r="K146" s="461">
        <f t="shared" si="89"/>
        <v>100</v>
      </c>
      <c r="L146" s="433"/>
      <c r="M146" s="470">
        <v>0</v>
      </c>
      <c r="N146" s="471"/>
      <c r="O146" s="472"/>
      <c r="P146" s="473">
        <f t="shared" si="90"/>
        <v>0</v>
      </c>
      <c r="Q146" s="471"/>
      <c r="R146" s="475">
        <f t="shared" si="91"/>
        <v>0.25</v>
      </c>
      <c r="S146" s="471"/>
      <c r="T146" s="472"/>
      <c r="U146" s="473">
        <f t="shared" si="92"/>
        <v>0</v>
      </c>
      <c r="V146" s="471"/>
      <c r="W146" s="475">
        <f t="shared" si="93"/>
        <v>0.25</v>
      </c>
      <c r="X146" s="471"/>
      <c r="Y146" s="478"/>
      <c r="Z146" s="473">
        <v>0</v>
      </c>
      <c r="AA146" s="471"/>
      <c r="AB146" s="475">
        <v>0</v>
      </c>
    </row>
    <row r="147" spans="1:28" ht="86.4" x14ac:dyDescent="0.3">
      <c r="A147" s="494"/>
      <c r="B147" s="464" t="s">
        <v>60</v>
      </c>
      <c r="C147" s="459" t="s">
        <v>1016</v>
      </c>
      <c r="D147" s="465" t="s">
        <v>564</v>
      </c>
      <c r="E147" s="479" t="s">
        <v>1033</v>
      </c>
      <c r="F147" s="354" t="s">
        <v>1041</v>
      </c>
      <c r="G147" s="425" t="s">
        <v>569</v>
      </c>
      <c r="H147" s="467">
        <v>3</v>
      </c>
      <c r="I147" s="468">
        <v>1</v>
      </c>
      <c r="J147" s="460">
        <v>0</v>
      </c>
      <c r="K147" s="461"/>
      <c r="L147" s="433"/>
      <c r="M147" s="470">
        <v>0</v>
      </c>
      <c r="N147" s="471"/>
      <c r="O147" s="472"/>
      <c r="P147" s="473">
        <f t="shared" si="90"/>
        <v>0</v>
      </c>
      <c r="Q147" s="471"/>
      <c r="R147" s="475">
        <f t="shared" si="91"/>
        <v>0.33333333333333331</v>
      </c>
      <c r="S147" s="471"/>
      <c r="T147" s="472"/>
      <c r="U147" s="473">
        <f t="shared" si="92"/>
        <v>0</v>
      </c>
      <c r="V147" s="471"/>
      <c r="W147" s="475">
        <f t="shared" si="93"/>
        <v>0.33333333333333331</v>
      </c>
      <c r="X147" s="471"/>
      <c r="Y147" s="478"/>
      <c r="Z147" s="473">
        <v>0</v>
      </c>
      <c r="AA147" s="471"/>
      <c r="AB147" s="475">
        <v>0</v>
      </c>
    </row>
    <row r="148" spans="1:28" ht="75" x14ac:dyDescent="0.3">
      <c r="A148" s="494"/>
      <c r="B148" s="464" t="s">
        <v>60</v>
      </c>
      <c r="C148" s="459" t="s">
        <v>1016</v>
      </c>
      <c r="D148" s="465" t="s">
        <v>565</v>
      </c>
      <c r="E148" s="479" t="s">
        <v>1042</v>
      </c>
      <c r="F148" s="484" t="s">
        <v>1043</v>
      </c>
      <c r="G148" s="425" t="s">
        <v>1044</v>
      </c>
      <c r="H148" s="467">
        <v>9</v>
      </c>
      <c r="I148" s="468">
        <v>0</v>
      </c>
      <c r="J148" s="460">
        <v>2</v>
      </c>
      <c r="K148" s="461">
        <f t="shared" si="89"/>
        <v>0</v>
      </c>
      <c r="L148" s="433"/>
      <c r="M148" s="470">
        <v>0</v>
      </c>
      <c r="N148" s="471"/>
      <c r="O148" s="472"/>
      <c r="P148" s="473">
        <f t="shared" si="90"/>
        <v>0</v>
      </c>
      <c r="Q148" s="471"/>
      <c r="R148" s="475">
        <f t="shared" si="91"/>
        <v>0</v>
      </c>
      <c r="S148" s="471"/>
      <c r="T148" s="472"/>
      <c r="U148" s="473">
        <f t="shared" si="92"/>
        <v>0</v>
      </c>
      <c r="V148" s="471"/>
      <c r="W148" s="475">
        <f t="shared" si="93"/>
        <v>0</v>
      </c>
      <c r="X148" s="471"/>
      <c r="Y148" s="478"/>
      <c r="Z148" s="473">
        <v>0</v>
      </c>
      <c r="AA148" s="471"/>
      <c r="AB148" s="475">
        <v>0.5</v>
      </c>
    </row>
    <row r="149" spans="1:28" ht="82.8" x14ac:dyDescent="0.3">
      <c r="A149" s="494"/>
      <c r="B149" s="149" t="s">
        <v>62</v>
      </c>
      <c r="C149" s="576" t="s">
        <v>658</v>
      </c>
      <c r="D149" s="303" t="s">
        <v>659</v>
      </c>
      <c r="E149" s="300" t="s">
        <v>803</v>
      </c>
      <c r="F149" s="302" t="s">
        <v>690</v>
      </c>
      <c r="G149" s="308">
        <v>160</v>
      </c>
      <c r="H149" s="309">
        <v>40</v>
      </c>
      <c r="I149" s="310">
        <v>40</v>
      </c>
      <c r="J149" s="311">
        <f t="shared" ref="J149:J180" si="94">IFERROR((H149/I149),0)</f>
        <v>1</v>
      </c>
      <c r="K149" s="312"/>
      <c r="L149" s="313">
        <f>IFERROR(IF(G149="Según demanda",H149/I149,H149/G149),0)</f>
        <v>0.25</v>
      </c>
      <c r="M149" s="157"/>
      <c r="N149" s="73"/>
      <c r="O149" s="22">
        <f t="shared" ref="O149:O170" si="95">IFERROR((M149/N149),0)</f>
        <v>0</v>
      </c>
      <c r="P149" s="98"/>
      <c r="Q149" s="21">
        <f t="shared" ref="Q149:Q170" si="96">IFERROR(IF(L149="Según demanda",M149/N149,M149/L149),0)</f>
        <v>0</v>
      </c>
      <c r="R149" s="157"/>
      <c r="S149" s="73"/>
      <c r="T149" s="22">
        <f t="shared" ref="T149:T170" si="97">IFERROR((R149/S149),0)</f>
        <v>0</v>
      </c>
      <c r="U149" s="112"/>
      <c r="V149" s="21">
        <f t="shared" ref="V149:V170" si="98">IFERROR(IF(Q149="Según demanda",R149/S149,R149/Q149),0)</f>
        <v>0</v>
      </c>
      <c r="W149" s="112">
        <v>0</v>
      </c>
      <c r="X149" s="73">
        <v>3</v>
      </c>
      <c r="Y149" s="22">
        <f t="shared" ref="Y149:Y170" si="99">IFERROR((W149/X149),0)</f>
        <v>0</v>
      </c>
      <c r="Z149" s="111"/>
      <c r="AA149" s="21">
        <f t="shared" ref="AA149:AA170" si="100">IFERROR(IF(V149="Según demanda",W149/X149,W149/V149),0)</f>
        <v>0</v>
      </c>
    </row>
    <row r="150" spans="1:28" ht="27.6" x14ac:dyDescent="0.3">
      <c r="A150" s="494"/>
      <c r="B150" s="149" t="s">
        <v>62</v>
      </c>
      <c r="C150" s="576"/>
      <c r="D150" s="304" t="s">
        <v>660</v>
      </c>
      <c r="E150" s="304" t="s">
        <v>571</v>
      </c>
      <c r="F150" s="304" t="s">
        <v>691</v>
      </c>
      <c r="G150" s="314">
        <v>6</v>
      </c>
      <c r="H150" s="315">
        <v>1</v>
      </c>
      <c r="I150" s="316">
        <v>1</v>
      </c>
      <c r="J150" s="311">
        <f t="shared" si="94"/>
        <v>1</v>
      </c>
      <c r="K150" s="317"/>
      <c r="L150" s="313">
        <f t="shared" ref="L150:L180" si="101">IFERROR(IF(G150="Según demanda",H150/I150,H150/G150),0)</f>
        <v>0.16666666666666666</v>
      </c>
      <c r="M150" s="125"/>
      <c r="N150" s="73"/>
      <c r="O150" s="22">
        <f t="shared" si="95"/>
        <v>0</v>
      </c>
      <c r="P150" s="126"/>
      <c r="Q150" s="21">
        <f t="shared" si="96"/>
        <v>0</v>
      </c>
      <c r="R150" s="125"/>
      <c r="S150" s="73"/>
      <c r="T150" s="22">
        <f t="shared" si="97"/>
        <v>0</v>
      </c>
      <c r="U150" s="126"/>
      <c r="V150" s="21">
        <f t="shared" si="98"/>
        <v>0</v>
      </c>
      <c r="W150" s="112"/>
      <c r="X150" s="73">
        <v>0</v>
      </c>
      <c r="Y150" s="22">
        <f t="shared" si="99"/>
        <v>0</v>
      </c>
      <c r="Z150" s="126"/>
      <c r="AA150" s="21">
        <f t="shared" si="100"/>
        <v>0</v>
      </c>
    </row>
    <row r="151" spans="1:28" ht="41.4" x14ac:dyDescent="0.3">
      <c r="A151" s="494"/>
      <c r="B151" s="149" t="s">
        <v>62</v>
      </c>
      <c r="C151" s="576"/>
      <c r="D151" s="298" t="s">
        <v>661</v>
      </c>
      <c r="E151" s="303" t="s">
        <v>570</v>
      </c>
      <c r="F151" s="298" t="s">
        <v>692</v>
      </c>
      <c r="G151" s="314">
        <v>160</v>
      </c>
      <c r="H151" s="315">
        <v>40</v>
      </c>
      <c r="I151" s="316">
        <v>40</v>
      </c>
      <c r="J151" s="311">
        <f t="shared" si="94"/>
        <v>1</v>
      </c>
      <c r="K151" s="317"/>
      <c r="L151" s="313">
        <f t="shared" si="101"/>
        <v>0.25</v>
      </c>
      <c r="M151" s="157"/>
      <c r="N151" s="73"/>
      <c r="O151" s="22">
        <f t="shared" si="95"/>
        <v>0</v>
      </c>
      <c r="P151" s="74"/>
      <c r="Q151" s="21">
        <f t="shared" si="96"/>
        <v>0</v>
      </c>
      <c r="R151" s="157"/>
      <c r="S151" s="73"/>
      <c r="T151" s="22">
        <f t="shared" si="97"/>
        <v>0</v>
      </c>
      <c r="U151" s="74"/>
      <c r="V151" s="21">
        <f t="shared" si="98"/>
        <v>0</v>
      </c>
      <c r="W151" s="110"/>
      <c r="X151" s="73">
        <v>1</v>
      </c>
      <c r="Y151" s="22">
        <f t="shared" si="99"/>
        <v>0</v>
      </c>
      <c r="Z151" s="126"/>
      <c r="AA151" s="21">
        <f t="shared" si="100"/>
        <v>0</v>
      </c>
    </row>
    <row r="152" spans="1:28" ht="41.4" x14ac:dyDescent="0.3">
      <c r="A152" s="494"/>
      <c r="B152" s="149" t="s">
        <v>62</v>
      </c>
      <c r="C152" s="576"/>
      <c r="D152" s="298" t="s">
        <v>662</v>
      </c>
      <c r="E152" s="303" t="s">
        <v>572</v>
      </c>
      <c r="F152" s="298" t="s">
        <v>693</v>
      </c>
      <c r="G152" s="314">
        <v>160</v>
      </c>
      <c r="H152" s="315">
        <v>40</v>
      </c>
      <c r="I152" s="316">
        <v>40</v>
      </c>
      <c r="J152" s="311">
        <f t="shared" si="94"/>
        <v>1</v>
      </c>
      <c r="K152" s="317"/>
      <c r="L152" s="313">
        <f>IFERROR(IF(G152="Según demanda",H152/I152,H152/G152),0)</f>
        <v>0.25</v>
      </c>
      <c r="M152" s="157"/>
      <c r="N152" s="73"/>
      <c r="O152" s="22">
        <f t="shared" si="95"/>
        <v>0</v>
      </c>
      <c r="P152" s="98"/>
      <c r="Q152" s="21">
        <f t="shared" si="96"/>
        <v>0</v>
      </c>
      <c r="R152" s="157"/>
      <c r="S152" s="73"/>
      <c r="T152" s="22">
        <f t="shared" si="97"/>
        <v>0</v>
      </c>
      <c r="U152" s="92"/>
      <c r="V152" s="21">
        <f t="shared" si="98"/>
        <v>0</v>
      </c>
      <c r="W152" s="112"/>
      <c r="X152" s="73">
        <v>3</v>
      </c>
      <c r="Y152" s="22">
        <f t="shared" si="99"/>
        <v>0</v>
      </c>
      <c r="Z152" s="108"/>
      <c r="AA152" s="21">
        <f t="shared" si="100"/>
        <v>0</v>
      </c>
    </row>
    <row r="153" spans="1:28" ht="41.4" customHeight="1" x14ac:dyDescent="0.3">
      <c r="A153" s="494"/>
      <c r="B153" s="149" t="s">
        <v>62</v>
      </c>
      <c r="C153" s="514"/>
      <c r="D153" s="298" t="s">
        <v>663</v>
      </c>
      <c r="E153" s="303" t="s">
        <v>664</v>
      </c>
      <c r="F153" s="298" t="s">
        <v>694</v>
      </c>
      <c r="G153" s="314">
        <v>40</v>
      </c>
      <c r="H153" s="315">
        <v>34</v>
      </c>
      <c r="I153" s="316">
        <v>40</v>
      </c>
      <c r="J153" s="311">
        <f t="shared" si="94"/>
        <v>0.85</v>
      </c>
      <c r="K153" s="317"/>
      <c r="L153" s="313">
        <f t="shared" si="101"/>
        <v>0.85</v>
      </c>
      <c r="M153" s="125"/>
      <c r="N153" s="73"/>
      <c r="O153" s="22">
        <f t="shared" si="95"/>
        <v>0</v>
      </c>
      <c r="P153" s="126"/>
      <c r="Q153" s="21">
        <f t="shared" si="96"/>
        <v>0</v>
      </c>
      <c r="R153" s="125"/>
      <c r="S153" s="73"/>
      <c r="T153" s="22">
        <f t="shared" si="97"/>
        <v>0</v>
      </c>
      <c r="U153" s="126"/>
      <c r="V153" s="21">
        <f t="shared" si="98"/>
        <v>0</v>
      </c>
      <c r="W153" s="112"/>
      <c r="X153" s="73">
        <v>0</v>
      </c>
      <c r="Y153" s="22">
        <f t="shared" si="99"/>
        <v>0</v>
      </c>
      <c r="Z153" s="126"/>
      <c r="AA153" s="21">
        <f t="shared" si="100"/>
        <v>0</v>
      </c>
    </row>
    <row r="154" spans="1:28" ht="55.2" x14ac:dyDescent="0.3">
      <c r="A154" s="494"/>
      <c r="B154" s="149" t="s">
        <v>62</v>
      </c>
      <c r="C154" s="513" t="s">
        <v>665</v>
      </c>
      <c r="D154" s="298" t="s">
        <v>666</v>
      </c>
      <c r="E154" s="303" t="s">
        <v>667</v>
      </c>
      <c r="F154" s="298" t="s">
        <v>695</v>
      </c>
      <c r="G154" s="314">
        <v>1</v>
      </c>
      <c r="H154" s="315">
        <v>1</v>
      </c>
      <c r="I154" s="316">
        <v>1</v>
      </c>
      <c r="J154" s="311">
        <f t="shared" si="94"/>
        <v>1</v>
      </c>
      <c r="K154" s="317"/>
      <c r="L154" s="313">
        <f t="shared" si="101"/>
        <v>1</v>
      </c>
      <c r="M154" s="157"/>
      <c r="N154" s="73"/>
      <c r="O154" s="22">
        <f t="shared" si="95"/>
        <v>0</v>
      </c>
      <c r="P154" s="74"/>
      <c r="Q154" s="21">
        <f t="shared" si="96"/>
        <v>0</v>
      </c>
      <c r="R154" s="157"/>
      <c r="S154" s="73"/>
      <c r="T154" s="22">
        <f t="shared" si="97"/>
        <v>0</v>
      </c>
      <c r="U154" s="74"/>
      <c r="V154" s="21">
        <f t="shared" si="98"/>
        <v>0</v>
      </c>
      <c r="W154" s="110"/>
      <c r="X154" s="157">
        <v>3</v>
      </c>
      <c r="Y154" s="22">
        <f t="shared" si="99"/>
        <v>0</v>
      </c>
      <c r="Z154" s="112"/>
      <c r="AA154" s="21">
        <f t="shared" si="100"/>
        <v>0</v>
      </c>
    </row>
    <row r="155" spans="1:28" ht="27.6" x14ac:dyDescent="0.3">
      <c r="A155" s="494"/>
      <c r="B155" s="149" t="s">
        <v>62</v>
      </c>
      <c r="C155" s="576"/>
      <c r="D155" s="298" t="s">
        <v>668</v>
      </c>
      <c r="E155" s="303" t="s">
        <v>669</v>
      </c>
      <c r="F155" s="298" t="s">
        <v>696</v>
      </c>
      <c r="G155" s="314" t="s">
        <v>689</v>
      </c>
      <c r="H155" s="315">
        <v>120</v>
      </c>
      <c r="I155" s="316">
        <v>120</v>
      </c>
      <c r="J155" s="311">
        <f t="shared" si="94"/>
        <v>1</v>
      </c>
      <c r="K155" s="317"/>
      <c r="L155" s="313">
        <f t="shared" si="101"/>
        <v>1</v>
      </c>
      <c r="M155" s="125"/>
      <c r="N155" s="73"/>
      <c r="O155" s="22">
        <f t="shared" si="95"/>
        <v>0</v>
      </c>
      <c r="P155" s="127"/>
      <c r="Q155" s="21">
        <f t="shared" si="96"/>
        <v>0</v>
      </c>
      <c r="R155" s="125"/>
      <c r="S155" s="73"/>
      <c r="T155" s="22">
        <f t="shared" si="97"/>
        <v>0</v>
      </c>
      <c r="U155" s="127"/>
      <c r="V155" s="21">
        <f t="shared" si="98"/>
        <v>0</v>
      </c>
      <c r="W155" s="112"/>
      <c r="X155" s="73">
        <v>0</v>
      </c>
      <c r="Y155" s="22">
        <f t="shared" si="99"/>
        <v>0</v>
      </c>
      <c r="Z155" s="111"/>
      <c r="AA155" s="21">
        <f t="shared" si="100"/>
        <v>0</v>
      </c>
    </row>
    <row r="156" spans="1:28" ht="41.4" x14ac:dyDescent="0.3">
      <c r="A156" s="494"/>
      <c r="B156" s="149" t="s">
        <v>62</v>
      </c>
      <c r="C156" s="576"/>
      <c r="D156" s="298" t="s">
        <v>670</v>
      </c>
      <c r="E156" s="303" t="s">
        <v>671</v>
      </c>
      <c r="F156" s="298" t="s">
        <v>697</v>
      </c>
      <c r="G156" s="314" t="s">
        <v>689</v>
      </c>
      <c r="H156" s="315">
        <v>120</v>
      </c>
      <c r="I156" s="316">
        <v>120</v>
      </c>
      <c r="J156" s="311">
        <f t="shared" si="94"/>
        <v>1</v>
      </c>
      <c r="K156" s="317"/>
      <c r="L156" s="313">
        <f t="shared" si="101"/>
        <v>1</v>
      </c>
      <c r="M156" s="125"/>
      <c r="N156" s="73"/>
      <c r="O156" s="22">
        <f t="shared" si="95"/>
        <v>0</v>
      </c>
      <c r="P156" s="127"/>
      <c r="Q156" s="21">
        <f t="shared" si="96"/>
        <v>0</v>
      </c>
      <c r="R156" s="125"/>
      <c r="S156" s="73"/>
      <c r="T156" s="22">
        <f t="shared" si="97"/>
        <v>0</v>
      </c>
      <c r="U156" s="108"/>
      <c r="V156" s="21">
        <f t="shared" si="98"/>
        <v>0</v>
      </c>
      <c r="W156" s="112"/>
      <c r="X156" s="73">
        <v>0</v>
      </c>
      <c r="Y156" s="22">
        <f t="shared" si="99"/>
        <v>0</v>
      </c>
      <c r="Z156" s="111"/>
      <c r="AA156" s="21">
        <f t="shared" si="100"/>
        <v>0</v>
      </c>
    </row>
    <row r="157" spans="1:28" ht="41.4" customHeight="1" x14ac:dyDescent="0.3">
      <c r="A157" s="494"/>
      <c r="B157" s="149" t="s">
        <v>62</v>
      </c>
      <c r="C157" s="514"/>
      <c r="D157" s="303" t="s">
        <v>804</v>
      </c>
      <c r="E157" s="318" t="s">
        <v>805</v>
      </c>
      <c r="F157" s="298" t="s">
        <v>806</v>
      </c>
      <c r="G157" s="144">
        <v>160</v>
      </c>
      <c r="H157" s="315">
        <v>0</v>
      </c>
      <c r="I157" s="316">
        <v>0</v>
      </c>
      <c r="J157" s="311">
        <f t="shared" si="94"/>
        <v>0</v>
      </c>
      <c r="K157" s="317"/>
      <c r="L157" s="313">
        <f t="shared" si="101"/>
        <v>0</v>
      </c>
      <c r="M157" s="125"/>
      <c r="N157" s="157"/>
      <c r="O157" s="22">
        <f t="shared" si="95"/>
        <v>0</v>
      </c>
      <c r="P157" s="156"/>
      <c r="Q157" s="21">
        <f t="shared" si="96"/>
        <v>0</v>
      </c>
      <c r="R157" s="125"/>
      <c r="S157" s="157"/>
      <c r="T157" s="22">
        <f t="shared" si="97"/>
        <v>0</v>
      </c>
      <c r="U157" s="98"/>
      <c r="V157" s="21">
        <f t="shared" si="98"/>
        <v>0</v>
      </c>
      <c r="W157" s="112"/>
      <c r="X157" s="157">
        <v>1</v>
      </c>
      <c r="Y157" s="22">
        <f t="shared" si="99"/>
        <v>0</v>
      </c>
      <c r="Z157" s="156"/>
      <c r="AA157" s="21">
        <f t="shared" si="100"/>
        <v>0</v>
      </c>
    </row>
    <row r="158" spans="1:28" ht="41.4" x14ac:dyDescent="0.3">
      <c r="A158" s="494"/>
      <c r="B158" s="149" t="s">
        <v>62</v>
      </c>
      <c r="C158" s="576" t="s">
        <v>672</v>
      </c>
      <c r="D158" s="298" t="s">
        <v>807</v>
      </c>
      <c r="E158" s="303" t="s">
        <v>673</v>
      </c>
      <c r="F158" s="298" t="s">
        <v>698</v>
      </c>
      <c r="G158" s="314">
        <v>4</v>
      </c>
      <c r="H158" s="315">
        <v>1</v>
      </c>
      <c r="I158" s="316">
        <v>1</v>
      </c>
      <c r="J158" s="311">
        <f t="shared" si="94"/>
        <v>1</v>
      </c>
      <c r="K158" s="317" t="s">
        <v>808</v>
      </c>
      <c r="L158" s="313">
        <f t="shared" si="101"/>
        <v>0.25</v>
      </c>
      <c r="M158" s="125"/>
      <c r="N158" s="157"/>
      <c r="O158" s="22">
        <f t="shared" si="95"/>
        <v>0</v>
      </c>
      <c r="P158" s="98"/>
      <c r="Q158" s="21">
        <f t="shared" si="96"/>
        <v>0</v>
      </c>
      <c r="R158" s="73"/>
      <c r="S158" s="73"/>
      <c r="T158" s="22">
        <f t="shared" si="97"/>
        <v>0</v>
      </c>
      <c r="U158" s="98"/>
      <c r="V158" s="21">
        <f t="shared" si="98"/>
        <v>0</v>
      </c>
      <c r="W158" s="112"/>
      <c r="X158" s="157">
        <v>1</v>
      </c>
      <c r="Y158" s="22">
        <f t="shared" si="99"/>
        <v>0</v>
      </c>
      <c r="Z158" s="156"/>
      <c r="AA158" s="21">
        <f t="shared" si="100"/>
        <v>0</v>
      </c>
    </row>
    <row r="159" spans="1:28" ht="27.6" x14ac:dyDescent="0.3">
      <c r="A159" s="494"/>
      <c r="B159" s="149" t="s">
        <v>62</v>
      </c>
      <c r="C159" s="576"/>
      <c r="D159" s="298" t="s">
        <v>809</v>
      </c>
      <c r="E159" s="303" t="s">
        <v>810</v>
      </c>
      <c r="F159" s="298" t="s">
        <v>811</v>
      </c>
      <c r="G159" s="314">
        <v>8</v>
      </c>
      <c r="H159" s="315">
        <v>1</v>
      </c>
      <c r="I159" s="319">
        <v>8</v>
      </c>
      <c r="J159" s="311">
        <f t="shared" si="94"/>
        <v>0.125</v>
      </c>
      <c r="K159" s="317"/>
      <c r="L159" s="313">
        <f t="shared" si="101"/>
        <v>0.125</v>
      </c>
      <c r="M159" s="98"/>
      <c r="N159" s="157"/>
      <c r="O159" s="22">
        <f t="shared" si="95"/>
        <v>0</v>
      </c>
      <c r="P159" s="74"/>
      <c r="Q159" s="21">
        <f t="shared" si="96"/>
        <v>0</v>
      </c>
      <c r="R159" s="98"/>
      <c r="S159" s="157"/>
      <c r="T159" s="22">
        <f t="shared" si="97"/>
        <v>0</v>
      </c>
      <c r="U159" s="74"/>
      <c r="V159" s="21">
        <f t="shared" si="98"/>
        <v>0</v>
      </c>
      <c r="W159" s="112"/>
      <c r="X159" s="157">
        <v>3</v>
      </c>
      <c r="Y159" s="22">
        <f t="shared" si="99"/>
        <v>0</v>
      </c>
      <c r="Z159" s="74"/>
      <c r="AA159" s="21">
        <f t="shared" si="100"/>
        <v>0</v>
      </c>
    </row>
    <row r="160" spans="1:28" ht="27.6" x14ac:dyDescent="0.3">
      <c r="A160" s="494"/>
      <c r="B160" s="149" t="s">
        <v>63</v>
      </c>
      <c r="C160" s="576"/>
      <c r="D160" s="298" t="s">
        <v>812</v>
      </c>
      <c r="E160" s="303" t="s">
        <v>708</v>
      </c>
      <c r="F160" s="298" t="s">
        <v>811</v>
      </c>
      <c r="G160" s="314">
        <v>183</v>
      </c>
      <c r="H160" s="315">
        <v>178</v>
      </c>
      <c r="I160" s="319">
        <v>183</v>
      </c>
      <c r="J160" s="311">
        <f t="shared" si="94"/>
        <v>0.97267759562841527</v>
      </c>
      <c r="K160" s="317"/>
      <c r="L160" s="313">
        <f t="shared" si="101"/>
        <v>0.97267759562841527</v>
      </c>
      <c r="M160" s="98"/>
      <c r="N160" s="157"/>
      <c r="O160" s="22">
        <f t="shared" si="95"/>
        <v>0</v>
      </c>
      <c r="P160" s="98"/>
      <c r="Q160" s="21">
        <f t="shared" si="96"/>
        <v>0</v>
      </c>
      <c r="R160" s="112"/>
      <c r="S160" s="157"/>
      <c r="T160" s="22">
        <f t="shared" si="97"/>
        <v>0</v>
      </c>
      <c r="U160" s="98"/>
      <c r="V160" s="21">
        <f t="shared" si="98"/>
        <v>0</v>
      </c>
      <c r="W160" s="112"/>
      <c r="X160" s="157">
        <v>1</v>
      </c>
      <c r="Y160" s="22">
        <f t="shared" si="99"/>
        <v>0</v>
      </c>
      <c r="Z160" s="98"/>
      <c r="AA160" s="21">
        <f t="shared" si="100"/>
        <v>0</v>
      </c>
    </row>
    <row r="161" spans="1:27" ht="27.6" x14ac:dyDescent="0.3">
      <c r="A161" s="494"/>
      <c r="B161" s="149" t="s">
        <v>63</v>
      </c>
      <c r="C161" s="576"/>
      <c r="D161" s="298" t="s">
        <v>813</v>
      </c>
      <c r="E161" s="303" t="s">
        <v>708</v>
      </c>
      <c r="F161" s="298" t="s">
        <v>699</v>
      </c>
      <c r="G161" s="314">
        <v>8</v>
      </c>
      <c r="H161" s="315">
        <v>0</v>
      </c>
      <c r="I161" s="319">
        <v>0</v>
      </c>
      <c r="J161" s="311">
        <f t="shared" si="94"/>
        <v>0</v>
      </c>
      <c r="K161" s="317"/>
      <c r="L161" s="313">
        <f t="shared" si="101"/>
        <v>0</v>
      </c>
      <c r="M161" s="125"/>
      <c r="N161" s="73"/>
      <c r="O161" s="22">
        <f t="shared" si="95"/>
        <v>0</v>
      </c>
      <c r="P161" s="98"/>
      <c r="Q161" s="21">
        <f t="shared" si="96"/>
        <v>0</v>
      </c>
      <c r="R161" s="125"/>
      <c r="S161" s="73"/>
      <c r="T161" s="22">
        <f t="shared" si="97"/>
        <v>0</v>
      </c>
      <c r="U161" s="98"/>
      <c r="V161" s="21">
        <f t="shared" si="98"/>
        <v>0</v>
      </c>
      <c r="W161" s="112"/>
      <c r="X161" s="73">
        <v>1</v>
      </c>
      <c r="Y161" s="22">
        <f t="shared" si="99"/>
        <v>0</v>
      </c>
      <c r="Z161" s="110"/>
      <c r="AA161" s="21">
        <f t="shared" si="100"/>
        <v>0</v>
      </c>
    </row>
    <row r="162" spans="1:27" ht="27.6" x14ac:dyDescent="0.3">
      <c r="A162" s="494"/>
      <c r="B162" s="149" t="s">
        <v>63</v>
      </c>
      <c r="C162" s="576"/>
      <c r="D162" s="298" t="s">
        <v>814</v>
      </c>
      <c r="E162" s="303" t="s">
        <v>708</v>
      </c>
      <c r="F162" s="298" t="s">
        <v>815</v>
      </c>
      <c r="G162" s="314">
        <v>183</v>
      </c>
      <c r="H162" s="315">
        <v>0</v>
      </c>
      <c r="I162" s="319">
        <v>0</v>
      </c>
      <c r="J162" s="311">
        <f t="shared" si="94"/>
        <v>0</v>
      </c>
      <c r="K162" s="317"/>
      <c r="L162" s="313">
        <f t="shared" si="101"/>
        <v>0</v>
      </c>
      <c r="M162" s="125"/>
      <c r="N162" s="73"/>
      <c r="O162" s="22">
        <f t="shared" si="95"/>
        <v>0</v>
      </c>
      <c r="P162" s="98"/>
      <c r="Q162" s="21">
        <f t="shared" si="96"/>
        <v>0</v>
      </c>
      <c r="R162" s="73"/>
      <c r="S162" s="73"/>
      <c r="T162" s="22">
        <f t="shared" si="97"/>
        <v>0</v>
      </c>
      <c r="U162" s="98"/>
      <c r="V162" s="21">
        <f t="shared" si="98"/>
        <v>0</v>
      </c>
      <c r="W162" s="112"/>
      <c r="X162" s="73"/>
      <c r="Y162" s="22">
        <f t="shared" si="99"/>
        <v>0</v>
      </c>
      <c r="Z162" s="110"/>
      <c r="AA162" s="21">
        <f t="shared" si="100"/>
        <v>0</v>
      </c>
    </row>
    <row r="163" spans="1:27" ht="41.4" x14ac:dyDescent="0.3">
      <c r="A163" s="494"/>
      <c r="B163" s="149" t="s">
        <v>63</v>
      </c>
      <c r="C163" s="576"/>
      <c r="D163" s="303" t="s">
        <v>674</v>
      </c>
      <c r="E163" s="303" t="s">
        <v>570</v>
      </c>
      <c r="F163" s="298" t="s">
        <v>699</v>
      </c>
      <c r="G163" s="314" t="s">
        <v>689</v>
      </c>
      <c r="H163" s="315">
        <v>3</v>
      </c>
      <c r="I163" s="319">
        <v>3</v>
      </c>
      <c r="J163" s="311">
        <f t="shared" si="94"/>
        <v>1</v>
      </c>
      <c r="K163" s="317"/>
      <c r="L163" s="313">
        <f t="shared" si="101"/>
        <v>1</v>
      </c>
      <c r="M163" s="125"/>
      <c r="N163" s="73"/>
      <c r="O163" s="22">
        <f t="shared" si="95"/>
        <v>0</v>
      </c>
      <c r="P163" s="98"/>
      <c r="Q163" s="21">
        <f t="shared" si="96"/>
        <v>0</v>
      </c>
      <c r="R163" s="73"/>
      <c r="S163" s="73"/>
      <c r="T163" s="22">
        <f t="shared" si="97"/>
        <v>0</v>
      </c>
      <c r="U163" s="98"/>
      <c r="V163" s="21">
        <f t="shared" si="98"/>
        <v>0</v>
      </c>
      <c r="W163" s="112"/>
      <c r="X163" s="73"/>
      <c r="Y163" s="22">
        <f t="shared" si="99"/>
        <v>0</v>
      </c>
      <c r="Z163" s="110"/>
      <c r="AA163" s="21">
        <f t="shared" si="100"/>
        <v>0</v>
      </c>
    </row>
    <row r="164" spans="1:27" ht="27.6" x14ac:dyDescent="0.3">
      <c r="A164" s="494"/>
      <c r="B164" s="149" t="s">
        <v>63</v>
      </c>
      <c r="C164" s="576"/>
      <c r="D164" s="298" t="s">
        <v>816</v>
      </c>
      <c r="E164" s="320" t="s">
        <v>810</v>
      </c>
      <c r="F164" s="298" t="s">
        <v>817</v>
      </c>
      <c r="G164" s="144">
        <v>36</v>
      </c>
      <c r="H164" s="315">
        <v>9</v>
      </c>
      <c r="I164" s="316">
        <v>9</v>
      </c>
      <c r="J164" s="311">
        <f t="shared" si="94"/>
        <v>1</v>
      </c>
      <c r="K164" s="317"/>
      <c r="L164" s="313">
        <f t="shared" si="101"/>
        <v>0.25</v>
      </c>
      <c r="M164" s="125"/>
      <c r="N164" s="73"/>
      <c r="O164" s="22">
        <f t="shared" si="95"/>
        <v>0</v>
      </c>
      <c r="P164" s="98"/>
      <c r="Q164" s="21">
        <f t="shared" si="96"/>
        <v>0</v>
      </c>
      <c r="R164" s="73"/>
      <c r="S164" s="73"/>
      <c r="T164" s="22">
        <f t="shared" si="97"/>
        <v>0</v>
      </c>
      <c r="U164" s="98"/>
      <c r="V164" s="21">
        <f t="shared" si="98"/>
        <v>0</v>
      </c>
      <c r="W164" s="112"/>
      <c r="X164" s="73"/>
      <c r="Y164" s="22">
        <f t="shared" si="99"/>
        <v>0</v>
      </c>
      <c r="Z164" s="110"/>
      <c r="AA164" s="21">
        <f t="shared" si="100"/>
        <v>0</v>
      </c>
    </row>
    <row r="165" spans="1:27" ht="41.4" x14ac:dyDescent="0.3">
      <c r="A165" s="494"/>
      <c r="B165" s="149" t="s">
        <v>63</v>
      </c>
      <c r="C165" s="576"/>
      <c r="D165" s="298" t="s">
        <v>818</v>
      </c>
      <c r="E165" s="303" t="s">
        <v>819</v>
      </c>
      <c r="F165" s="303" t="s">
        <v>820</v>
      </c>
      <c r="G165" s="314" t="s">
        <v>689</v>
      </c>
      <c r="H165" s="315">
        <v>0</v>
      </c>
      <c r="I165" s="316">
        <v>0</v>
      </c>
      <c r="J165" s="311">
        <f t="shared" si="94"/>
        <v>0</v>
      </c>
      <c r="K165" s="317"/>
      <c r="L165" s="313">
        <f t="shared" si="101"/>
        <v>0</v>
      </c>
      <c r="M165" s="125"/>
      <c r="N165" s="73"/>
      <c r="O165" s="22">
        <f t="shared" si="95"/>
        <v>0</v>
      </c>
      <c r="P165" s="98"/>
      <c r="Q165" s="21">
        <f t="shared" si="96"/>
        <v>0</v>
      </c>
      <c r="R165" s="67"/>
      <c r="S165" s="73"/>
      <c r="T165" s="22">
        <f t="shared" si="97"/>
        <v>0</v>
      </c>
      <c r="U165" s="98"/>
      <c r="V165" s="21">
        <f t="shared" si="98"/>
        <v>0</v>
      </c>
      <c r="W165" s="112"/>
      <c r="X165" s="73"/>
      <c r="Y165" s="22">
        <f t="shared" si="99"/>
        <v>0</v>
      </c>
      <c r="Z165" s="110"/>
      <c r="AA165" s="21">
        <f t="shared" si="100"/>
        <v>0</v>
      </c>
    </row>
    <row r="166" spans="1:27" ht="27.6" x14ac:dyDescent="0.3">
      <c r="A166" s="494"/>
      <c r="B166" s="149" t="s">
        <v>63</v>
      </c>
      <c r="C166" s="576"/>
      <c r="D166" s="298" t="s">
        <v>821</v>
      </c>
      <c r="E166" s="303" t="s">
        <v>708</v>
      </c>
      <c r="F166" s="298" t="s">
        <v>822</v>
      </c>
      <c r="G166" s="314">
        <v>2</v>
      </c>
      <c r="H166" s="315">
        <v>1</v>
      </c>
      <c r="I166" s="316">
        <v>1</v>
      </c>
      <c r="J166" s="311">
        <f t="shared" si="94"/>
        <v>1</v>
      </c>
      <c r="K166" s="317"/>
      <c r="L166" s="313">
        <f t="shared" si="101"/>
        <v>0.5</v>
      </c>
      <c r="M166" s="125"/>
      <c r="N166" s="73"/>
      <c r="O166" s="22">
        <f t="shared" si="95"/>
        <v>0</v>
      </c>
      <c r="P166" s="98"/>
      <c r="Q166" s="21">
        <f t="shared" si="96"/>
        <v>0</v>
      </c>
      <c r="R166" s="73"/>
      <c r="S166" s="73"/>
      <c r="T166" s="22">
        <f t="shared" si="97"/>
        <v>0</v>
      </c>
      <c r="U166" s="98"/>
      <c r="V166" s="21">
        <f t="shared" si="98"/>
        <v>0</v>
      </c>
      <c r="W166" s="112"/>
      <c r="X166" s="73"/>
      <c r="Y166" s="22">
        <f t="shared" si="99"/>
        <v>0</v>
      </c>
      <c r="Z166" s="110"/>
      <c r="AA166" s="21">
        <f t="shared" si="100"/>
        <v>0</v>
      </c>
    </row>
    <row r="167" spans="1:27" ht="96.6" x14ac:dyDescent="0.3">
      <c r="A167" s="494"/>
      <c r="B167" s="149" t="s">
        <v>63</v>
      </c>
      <c r="C167" s="576"/>
      <c r="D167" s="298" t="s">
        <v>823</v>
      </c>
      <c r="E167" s="303" t="s">
        <v>700</v>
      </c>
      <c r="F167" s="303" t="s">
        <v>701</v>
      </c>
      <c r="G167" s="314" t="s">
        <v>689</v>
      </c>
      <c r="H167" s="316">
        <v>16</v>
      </c>
      <c r="I167" s="316">
        <v>16</v>
      </c>
      <c r="J167" s="311">
        <f t="shared" si="94"/>
        <v>1</v>
      </c>
      <c r="K167" s="317"/>
      <c r="L167" s="313">
        <f t="shared" si="101"/>
        <v>1</v>
      </c>
      <c r="M167" s="157"/>
      <c r="N167" s="73"/>
      <c r="O167" s="22">
        <f t="shared" si="95"/>
        <v>0</v>
      </c>
      <c r="P167" s="98"/>
      <c r="Q167" s="21">
        <f t="shared" si="96"/>
        <v>0</v>
      </c>
      <c r="R167" s="73"/>
      <c r="S167" s="73"/>
      <c r="T167" s="22">
        <f t="shared" si="97"/>
        <v>0</v>
      </c>
      <c r="U167" s="98"/>
      <c r="V167" s="21">
        <f t="shared" si="98"/>
        <v>0</v>
      </c>
      <c r="W167" s="112"/>
      <c r="X167" s="73"/>
      <c r="Y167" s="22">
        <f t="shared" si="99"/>
        <v>0</v>
      </c>
      <c r="Z167" s="110"/>
      <c r="AA167" s="21">
        <f t="shared" si="100"/>
        <v>0</v>
      </c>
    </row>
    <row r="168" spans="1:27" ht="41.4" x14ac:dyDescent="0.3">
      <c r="A168" s="494"/>
      <c r="B168" s="149" t="s">
        <v>63</v>
      </c>
      <c r="C168" s="576"/>
      <c r="D168" s="298" t="s">
        <v>824</v>
      </c>
      <c r="E168" s="303" t="s">
        <v>825</v>
      </c>
      <c r="F168" s="298" t="s">
        <v>699</v>
      </c>
      <c r="G168" s="314" t="s">
        <v>689</v>
      </c>
      <c r="H168" s="315">
        <v>6</v>
      </c>
      <c r="I168" s="316">
        <v>6</v>
      </c>
      <c r="J168" s="311">
        <f t="shared" si="94"/>
        <v>1</v>
      </c>
      <c r="K168" s="317"/>
      <c r="L168" s="313">
        <f t="shared" si="101"/>
        <v>1</v>
      </c>
      <c r="M168" s="157"/>
      <c r="N168" s="73"/>
      <c r="O168" s="22">
        <f t="shared" si="95"/>
        <v>0</v>
      </c>
      <c r="P168" s="98"/>
      <c r="Q168" s="21">
        <f t="shared" si="96"/>
        <v>0</v>
      </c>
      <c r="R168" s="157"/>
      <c r="S168" s="73"/>
      <c r="T168" s="22">
        <f t="shared" si="97"/>
        <v>0</v>
      </c>
      <c r="U168" s="98"/>
      <c r="V168" s="21">
        <f t="shared" si="98"/>
        <v>0</v>
      </c>
      <c r="W168" s="112"/>
      <c r="X168" s="73"/>
      <c r="Y168" s="22">
        <f t="shared" si="99"/>
        <v>0</v>
      </c>
      <c r="Z168" s="110"/>
      <c r="AA168" s="21">
        <f t="shared" si="100"/>
        <v>0</v>
      </c>
    </row>
    <row r="169" spans="1:27" ht="27.6" x14ac:dyDescent="0.3">
      <c r="A169" s="494"/>
      <c r="B169" s="149" t="s">
        <v>63</v>
      </c>
      <c r="C169" s="514"/>
      <c r="D169" s="298" t="s">
        <v>826</v>
      </c>
      <c r="E169" s="303" t="s">
        <v>827</v>
      </c>
      <c r="F169" s="298" t="s">
        <v>699</v>
      </c>
      <c r="G169" s="314" t="s">
        <v>689</v>
      </c>
      <c r="H169" s="315">
        <v>14</v>
      </c>
      <c r="I169" s="316">
        <v>14</v>
      </c>
      <c r="J169" s="311">
        <f t="shared" si="94"/>
        <v>1</v>
      </c>
      <c r="K169" s="317" t="s">
        <v>828</v>
      </c>
      <c r="L169" s="313">
        <f t="shared" si="101"/>
        <v>1</v>
      </c>
      <c r="M169" s="157"/>
      <c r="N169" s="73"/>
      <c r="O169" s="22">
        <f t="shared" si="95"/>
        <v>0</v>
      </c>
      <c r="P169" s="98"/>
      <c r="Q169" s="21">
        <f t="shared" si="96"/>
        <v>0</v>
      </c>
      <c r="R169" s="157"/>
      <c r="S169" s="73"/>
      <c r="T169" s="22">
        <f t="shared" si="97"/>
        <v>0</v>
      </c>
      <c r="U169" s="98"/>
      <c r="V169" s="21">
        <f t="shared" si="98"/>
        <v>0</v>
      </c>
      <c r="W169" s="112"/>
      <c r="X169" s="73"/>
      <c r="Y169" s="22">
        <f t="shared" si="99"/>
        <v>0</v>
      </c>
      <c r="Z169" s="110"/>
      <c r="AA169" s="21">
        <f t="shared" si="100"/>
        <v>0</v>
      </c>
    </row>
    <row r="170" spans="1:27" ht="124.2" x14ac:dyDescent="0.3">
      <c r="A170" s="494"/>
      <c r="B170" s="149" t="s">
        <v>63</v>
      </c>
      <c r="C170" s="298" t="s">
        <v>702</v>
      </c>
      <c r="D170" s="303" t="s">
        <v>829</v>
      </c>
      <c r="E170" s="303" t="s">
        <v>703</v>
      </c>
      <c r="F170" s="298" t="s">
        <v>699</v>
      </c>
      <c r="G170" s="314" t="s">
        <v>689</v>
      </c>
      <c r="H170" s="315">
        <v>10</v>
      </c>
      <c r="I170" s="316">
        <v>10</v>
      </c>
      <c r="J170" s="311">
        <f t="shared" si="94"/>
        <v>1</v>
      </c>
      <c r="K170" s="317"/>
      <c r="L170" s="313">
        <f t="shared" si="101"/>
        <v>1</v>
      </c>
      <c r="M170" s="112"/>
      <c r="N170" s="112"/>
      <c r="O170" s="22">
        <f t="shared" si="95"/>
        <v>0</v>
      </c>
      <c r="P170" s="112"/>
      <c r="Q170" s="21">
        <f t="shared" si="96"/>
        <v>0</v>
      </c>
      <c r="R170" s="112"/>
      <c r="S170" s="112"/>
      <c r="T170" s="22">
        <f t="shared" si="97"/>
        <v>0</v>
      </c>
      <c r="U170" s="112"/>
      <c r="V170" s="21">
        <f t="shared" si="98"/>
        <v>0</v>
      </c>
      <c r="W170" s="112"/>
      <c r="X170" s="112"/>
      <c r="Y170" s="22">
        <f t="shared" si="99"/>
        <v>0</v>
      </c>
      <c r="Z170" s="112"/>
      <c r="AA170" s="21">
        <f t="shared" si="100"/>
        <v>0</v>
      </c>
    </row>
    <row r="171" spans="1:27" ht="110.4" x14ac:dyDescent="0.3">
      <c r="A171" s="494"/>
      <c r="B171" s="149" t="s">
        <v>554</v>
      </c>
      <c r="C171" s="550" t="s">
        <v>704</v>
      </c>
      <c r="D171" s="303" t="s">
        <v>830</v>
      </c>
      <c r="E171" s="303" t="s">
        <v>705</v>
      </c>
      <c r="F171" s="298" t="s">
        <v>706</v>
      </c>
      <c r="G171" s="314">
        <v>4</v>
      </c>
      <c r="H171" s="315">
        <v>1</v>
      </c>
      <c r="I171" s="316">
        <v>1</v>
      </c>
      <c r="J171" s="311">
        <f t="shared" si="94"/>
        <v>1</v>
      </c>
      <c r="K171" s="317"/>
      <c r="L171" s="313">
        <f t="shared" si="101"/>
        <v>0.25</v>
      </c>
      <c r="M171" s="155"/>
      <c r="N171" s="109"/>
      <c r="O171" s="161">
        <v>0</v>
      </c>
      <c r="P171" s="155"/>
      <c r="Q171" s="146">
        <v>0</v>
      </c>
      <c r="R171" s="107"/>
      <c r="S171" s="155"/>
      <c r="T171" s="167">
        <v>0</v>
      </c>
      <c r="U171" s="155"/>
      <c r="V171" s="146">
        <v>0</v>
      </c>
      <c r="W171" s="107"/>
      <c r="X171" s="155"/>
      <c r="Y171" s="167">
        <v>0</v>
      </c>
      <c r="Z171" s="155"/>
      <c r="AA171" s="146">
        <v>0</v>
      </c>
    </row>
    <row r="172" spans="1:27" ht="96.6" x14ac:dyDescent="0.3">
      <c r="A172" s="494"/>
      <c r="B172" s="149" t="s">
        <v>555</v>
      </c>
      <c r="C172" s="575"/>
      <c r="D172" s="303" t="s">
        <v>831</v>
      </c>
      <c r="E172" s="303" t="s">
        <v>707</v>
      </c>
      <c r="F172" s="298" t="s">
        <v>699</v>
      </c>
      <c r="G172" s="144">
        <v>4</v>
      </c>
      <c r="H172" s="315">
        <v>1</v>
      </c>
      <c r="I172" s="316">
        <v>1</v>
      </c>
      <c r="J172" s="311">
        <f t="shared" si="94"/>
        <v>1</v>
      </c>
      <c r="K172" s="317"/>
      <c r="L172" s="313">
        <f t="shared" si="101"/>
        <v>0.25</v>
      </c>
      <c r="M172" s="98"/>
      <c r="N172" s="98"/>
      <c r="O172" s="160">
        <v>0</v>
      </c>
      <c r="P172" s="155"/>
      <c r="Q172" s="146">
        <v>0</v>
      </c>
      <c r="R172" s="3"/>
      <c r="S172" s="98"/>
      <c r="T172" s="167">
        <v>0</v>
      </c>
      <c r="U172" s="155"/>
      <c r="V172" s="146">
        <v>0</v>
      </c>
      <c r="W172" s="7"/>
      <c r="X172" s="98"/>
      <c r="Y172" s="167">
        <v>0</v>
      </c>
      <c r="Z172" s="9"/>
      <c r="AA172" s="146">
        <v>0</v>
      </c>
    </row>
    <row r="173" spans="1:27" ht="41.4" x14ac:dyDescent="0.3">
      <c r="A173" s="494"/>
      <c r="B173" s="149" t="s">
        <v>610</v>
      </c>
      <c r="C173" s="551"/>
      <c r="D173" s="304" t="s">
        <v>832</v>
      </c>
      <c r="E173" s="304" t="s">
        <v>708</v>
      </c>
      <c r="F173" s="298" t="s">
        <v>699</v>
      </c>
      <c r="G173" s="314">
        <v>4</v>
      </c>
      <c r="H173" s="321">
        <v>1</v>
      </c>
      <c r="I173" s="322">
        <v>1</v>
      </c>
      <c r="J173" s="311">
        <f t="shared" si="94"/>
        <v>1</v>
      </c>
      <c r="K173" s="317"/>
      <c r="L173" s="313">
        <f t="shared" si="101"/>
        <v>0.25</v>
      </c>
      <c r="M173" s="98"/>
      <c r="N173" s="98"/>
      <c r="O173" s="160">
        <v>0</v>
      </c>
      <c r="P173" s="155"/>
      <c r="Q173" s="146">
        <v>1</v>
      </c>
      <c r="R173" s="98"/>
      <c r="S173" s="98"/>
      <c r="T173" s="167">
        <v>1</v>
      </c>
      <c r="U173" s="155"/>
      <c r="V173" s="146">
        <v>1</v>
      </c>
      <c r="W173" s="7"/>
      <c r="X173" s="98"/>
      <c r="Y173" s="167">
        <v>0</v>
      </c>
      <c r="Z173" s="9"/>
      <c r="AA173" s="146">
        <v>1</v>
      </c>
    </row>
    <row r="174" spans="1:27" ht="69" x14ac:dyDescent="0.3">
      <c r="A174" s="494"/>
      <c r="B174" s="149" t="s">
        <v>610</v>
      </c>
      <c r="C174" s="301"/>
      <c r="D174" s="303" t="s">
        <v>535</v>
      </c>
      <c r="E174" s="303" t="s">
        <v>536</v>
      </c>
      <c r="F174" s="303" t="s">
        <v>557</v>
      </c>
      <c r="G174" s="323">
        <v>16</v>
      </c>
      <c r="H174" s="324">
        <v>4</v>
      </c>
      <c r="I174" s="317">
        <v>4</v>
      </c>
      <c r="J174" s="311">
        <f t="shared" si="94"/>
        <v>1</v>
      </c>
      <c r="K174" s="312"/>
      <c r="L174" s="313">
        <f t="shared" si="101"/>
        <v>0.25</v>
      </c>
      <c r="M174" s="98"/>
      <c r="N174" s="98"/>
      <c r="O174" s="160">
        <v>0</v>
      </c>
      <c r="P174" s="155"/>
      <c r="Q174" s="146">
        <v>0.33333333333333331</v>
      </c>
      <c r="R174" s="98"/>
      <c r="S174" s="98"/>
      <c r="T174" s="167">
        <v>1</v>
      </c>
      <c r="U174" s="155"/>
      <c r="V174" s="146">
        <v>0.33333333333333331</v>
      </c>
      <c r="W174" s="7"/>
      <c r="X174" s="98"/>
      <c r="Y174" s="167">
        <v>0</v>
      </c>
      <c r="Z174" s="9"/>
      <c r="AA174" s="146">
        <v>0.33333333333333331</v>
      </c>
    </row>
    <row r="175" spans="1:27" ht="55.2" x14ac:dyDescent="0.3">
      <c r="A175" s="494"/>
      <c r="B175" s="149" t="s">
        <v>610</v>
      </c>
      <c r="C175" s="503" t="s">
        <v>537</v>
      </c>
      <c r="D175" s="201" t="s">
        <v>538</v>
      </c>
      <c r="E175" s="305" t="s">
        <v>539</v>
      </c>
      <c r="F175" s="297" t="s">
        <v>709</v>
      </c>
      <c r="G175" s="323">
        <v>12</v>
      </c>
      <c r="H175" s="324">
        <v>4</v>
      </c>
      <c r="I175" s="317">
        <v>4</v>
      </c>
      <c r="J175" s="311">
        <f t="shared" si="94"/>
        <v>1</v>
      </c>
      <c r="K175" s="312"/>
      <c r="L175" s="313">
        <f t="shared" si="101"/>
        <v>0.33333333333333331</v>
      </c>
      <c r="M175" s="98"/>
      <c r="N175" s="98"/>
      <c r="O175" s="160">
        <v>1</v>
      </c>
      <c r="P175" s="155"/>
      <c r="Q175" s="146">
        <v>0</v>
      </c>
      <c r="R175" s="98"/>
      <c r="S175" s="98"/>
      <c r="T175" s="167">
        <v>1</v>
      </c>
      <c r="U175" s="124"/>
      <c r="V175" s="146">
        <v>0</v>
      </c>
      <c r="W175" s="7"/>
      <c r="X175" s="98"/>
      <c r="Y175" s="167">
        <v>0</v>
      </c>
      <c r="Z175" s="9"/>
      <c r="AA175" s="146">
        <v>0</v>
      </c>
    </row>
    <row r="176" spans="1:27" ht="41.4" x14ac:dyDescent="0.3">
      <c r="A176" s="494"/>
      <c r="B176" s="149" t="s">
        <v>610</v>
      </c>
      <c r="C176" s="504"/>
      <c r="D176" s="201" t="s">
        <v>540</v>
      </c>
      <c r="E176" s="305" t="s">
        <v>541</v>
      </c>
      <c r="F176" s="297" t="s">
        <v>557</v>
      </c>
      <c r="G176" s="323">
        <v>2</v>
      </c>
      <c r="H176" s="324">
        <v>3</v>
      </c>
      <c r="I176" s="317">
        <v>3</v>
      </c>
      <c r="J176" s="311">
        <f t="shared" si="94"/>
        <v>1</v>
      </c>
      <c r="K176" s="312" t="s">
        <v>833</v>
      </c>
      <c r="L176" s="313">
        <f t="shared" si="101"/>
        <v>1.5</v>
      </c>
      <c r="M176" s="98"/>
      <c r="N176" s="98"/>
      <c r="O176" s="160">
        <v>1</v>
      </c>
      <c r="P176" s="98"/>
      <c r="Q176" s="146">
        <v>0.33333333333333331</v>
      </c>
      <c r="R176" s="98"/>
      <c r="S176" s="98"/>
      <c r="T176" s="167">
        <v>1</v>
      </c>
      <c r="U176" s="124"/>
      <c r="V176" s="146">
        <v>0.33333333333333331</v>
      </c>
      <c r="W176" s="7"/>
      <c r="X176" s="98"/>
      <c r="Y176" s="167">
        <v>0</v>
      </c>
      <c r="Z176" s="9"/>
      <c r="AA176" s="146">
        <v>0.33333333333333331</v>
      </c>
    </row>
    <row r="177" spans="1:27" ht="69.599999999999994" x14ac:dyDescent="0.3">
      <c r="A177" s="494"/>
      <c r="B177" s="149" t="s">
        <v>610</v>
      </c>
      <c r="C177" s="119" t="s">
        <v>542</v>
      </c>
      <c r="D177" s="201" t="s">
        <v>543</v>
      </c>
      <c r="E177" s="305" t="s">
        <v>544</v>
      </c>
      <c r="F177" s="297" t="s">
        <v>710</v>
      </c>
      <c r="G177" s="323">
        <v>12</v>
      </c>
      <c r="H177" s="324">
        <v>0</v>
      </c>
      <c r="I177" s="317">
        <v>0</v>
      </c>
      <c r="J177" s="311">
        <f t="shared" si="94"/>
        <v>0</v>
      </c>
      <c r="K177" s="312" t="s">
        <v>834</v>
      </c>
      <c r="L177" s="313">
        <f t="shared" si="101"/>
        <v>0</v>
      </c>
      <c r="M177" s="98"/>
      <c r="N177" s="98"/>
      <c r="O177" s="160">
        <v>0</v>
      </c>
      <c r="P177" s="98"/>
      <c r="Q177" s="146">
        <v>0.33333333333333331</v>
      </c>
      <c r="R177" s="3"/>
      <c r="S177" s="98"/>
      <c r="T177" s="167">
        <v>0</v>
      </c>
      <c r="U177" s="9"/>
      <c r="V177" s="146">
        <v>0.33333333333333331</v>
      </c>
      <c r="W177" s="3"/>
      <c r="X177" s="98"/>
      <c r="Y177" s="167">
        <v>0</v>
      </c>
      <c r="Z177" s="9"/>
      <c r="AA177" s="146">
        <v>0.33333333333333331</v>
      </c>
    </row>
    <row r="178" spans="1:27" ht="55.2" x14ac:dyDescent="0.3">
      <c r="A178" s="494"/>
      <c r="B178" s="149" t="s">
        <v>610</v>
      </c>
      <c r="C178" s="305" t="s">
        <v>545</v>
      </c>
      <c r="D178" s="201" t="s">
        <v>546</v>
      </c>
      <c r="E178" s="305" t="s">
        <v>547</v>
      </c>
      <c r="F178" s="297" t="s">
        <v>711</v>
      </c>
      <c r="G178" s="323">
        <v>12</v>
      </c>
      <c r="H178" s="324">
        <v>3</v>
      </c>
      <c r="I178" s="317">
        <v>3</v>
      </c>
      <c r="J178" s="311">
        <f t="shared" si="94"/>
        <v>1</v>
      </c>
      <c r="K178" s="317" t="s">
        <v>835</v>
      </c>
      <c r="L178" s="313">
        <f t="shared" si="101"/>
        <v>0.25</v>
      </c>
      <c r="M178" s="98"/>
      <c r="N178" s="98"/>
      <c r="O178" s="160">
        <v>0</v>
      </c>
      <c r="P178" s="94"/>
      <c r="Q178" s="146">
        <v>0.25</v>
      </c>
      <c r="R178" s="3"/>
      <c r="S178" s="98"/>
      <c r="T178" s="167">
        <v>0</v>
      </c>
      <c r="U178" s="94"/>
      <c r="V178" s="146">
        <v>0.25</v>
      </c>
      <c r="W178" s="3"/>
      <c r="X178" s="98"/>
      <c r="Y178" s="167">
        <v>0</v>
      </c>
      <c r="Z178" s="9"/>
      <c r="AA178" s="146">
        <v>0.25</v>
      </c>
    </row>
    <row r="179" spans="1:27" ht="69" x14ac:dyDescent="0.3">
      <c r="A179" s="494"/>
      <c r="B179" s="149" t="s">
        <v>610</v>
      </c>
      <c r="C179" s="305" t="s">
        <v>548</v>
      </c>
      <c r="D179" s="201" t="s">
        <v>549</v>
      </c>
      <c r="E179" s="305" t="s">
        <v>550</v>
      </c>
      <c r="F179" s="297" t="s">
        <v>712</v>
      </c>
      <c r="G179" s="323">
        <v>12</v>
      </c>
      <c r="H179" s="324">
        <v>3</v>
      </c>
      <c r="I179" s="317">
        <v>3</v>
      </c>
      <c r="J179" s="311">
        <f t="shared" si="94"/>
        <v>1</v>
      </c>
      <c r="K179" s="317" t="s">
        <v>835</v>
      </c>
      <c r="L179" s="313">
        <f t="shared" si="101"/>
        <v>0.25</v>
      </c>
      <c r="M179" s="98"/>
      <c r="N179" s="98"/>
      <c r="O179" s="160">
        <v>1</v>
      </c>
      <c r="P179" s="98"/>
      <c r="Q179" s="146">
        <v>0.25</v>
      </c>
      <c r="R179" s="3"/>
      <c r="S179" s="98"/>
      <c r="T179" s="167">
        <v>0</v>
      </c>
      <c r="U179" s="98"/>
      <c r="V179" s="146">
        <v>0.25</v>
      </c>
      <c r="W179" s="3"/>
      <c r="X179" s="98"/>
      <c r="Y179" s="167">
        <v>0</v>
      </c>
      <c r="Z179" s="9"/>
      <c r="AA179" s="146">
        <v>0.25</v>
      </c>
    </row>
    <row r="180" spans="1:27" ht="82.8" x14ac:dyDescent="0.3">
      <c r="A180" s="494"/>
      <c r="B180" s="149" t="s">
        <v>610</v>
      </c>
      <c r="C180" s="129" t="s">
        <v>551</v>
      </c>
      <c r="D180" s="201" t="s">
        <v>552</v>
      </c>
      <c r="E180" s="305" t="s">
        <v>553</v>
      </c>
      <c r="F180" s="297" t="s">
        <v>713</v>
      </c>
      <c r="G180" s="323">
        <v>12</v>
      </c>
      <c r="H180" s="324">
        <v>3</v>
      </c>
      <c r="I180" s="317">
        <v>3</v>
      </c>
      <c r="J180" s="311">
        <f t="shared" si="94"/>
        <v>1</v>
      </c>
      <c r="K180" s="317" t="s">
        <v>836</v>
      </c>
      <c r="L180" s="313">
        <f t="shared" si="101"/>
        <v>0.25</v>
      </c>
      <c r="M180" s="7"/>
      <c r="N180" s="7"/>
      <c r="O180" s="22">
        <v>0</v>
      </c>
      <c r="P180" s="98"/>
      <c r="Q180" s="146">
        <v>1</v>
      </c>
      <c r="R180" s="7"/>
      <c r="S180" s="7"/>
      <c r="T180" s="167">
        <v>0</v>
      </c>
      <c r="U180" s="3"/>
      <c r="V180" s="146">
        <v>0</v>
      </c>
      <c r="W180" s="7"/>
      <c r="X180" s="7"/>
      <c r="Y180" s="167">
        <v>0</v>
      </c>
      <c r="Z180" s="3"/>
      <c r="AA180" s="146">
        <v>0</v>
      </c>
    </row>
    <row r="181" spans="1:27" ht="55.2" x14ac:dyDescent="0.3">
      <c r="A181" s="494"/>
      <c r="B181" s="432" t="s">
        <v>837</v>
      </c>
      <c r="C181" s="433" t="s">
        <v>838</v>
      </c>
      <c r="D181" s="434" t="s">
        <v>839</v>
      </c>
      <c r="E181" s="433" t="s">
        <v>574</v>
      </c>
      <c r="F181" s="435" t="s">
        <v>657</v>
      </c>
      <c r="G181" s="436">
        <v>7</v>
      </c>
      <c r="H181" s="326">
        <v>0</v>
      </c>
      <c r="I181" s="326">
        <v>0</v>
      </c>
      <c r="J181" s="328">
        <v>1</v>
      </c>
      <c r="K181" s="354" t="s">
        <v>840</v>
      </c>
      <c r="L181" s="328">
        <v>0</v>
      </c>
      <c r="M181" s="326"/>
      <c r="N181" s="326"/>
      <c r="O181" s="328">
        <v>0</v>
      </c>
      <c r="P181" s="354"/>
      <c r="Q181" s="370">
        <v>1</v>
      </c>
      <c r="R181" s="326"/>
      <c r="S181" s="326"/>
      <c r="T181" s="395">
        <v>0</v>
      </c>
      <c r="U181" s="325"/>
      <c r="V181" s="370">
        <v>0</v>
      </c>
      <c r="W181" s="326"/>
      <c r="X181" s="326"/>
      <c r="Y181" s="395">
        <v>0</v>
      </c>
      <c r="Z181" s="325"/>
      <c r="AA181" s="370">
        <v>0</v>
      </c>
    </row>
    <row r="182" spans="1:27" ht="82.8" x14ac:dyDescent="0.3">
      <c r="A182" s="494"/>
      <c r="B182" s="432" t="s">
        <v>837</v>
      </c>
      <c r="C182" s="433" t="s">
        <v>573</v>
      </c>
      <c r="D182" s="434" t="s">
        <v>841</v>
      </c>
      <c r="E182" s="433" t="s">
        <v>715</v>
      </c>
      <c r="F182" s="435" t="s">
        <v>252</v>
      </c>
      <c r="G182" s="436">
        <v>2500</v>
      </c>
      <c r="H182" s="351">
        <v>327</v>
      </c>
      <c r="I182" s="351">
        <v>332</v>
      </c>
      <c r="J182" s="328">
        <v>0.95699999999999996</v>
      </c>
      <c r="K182" s="362" t="s">
        <v>842</v>
      </c>
      <c r="L182" s="327">
        <v>6.1714285714285715E-2</v>
      </c>
      <c r="M182" s="351"/>
      <c r="N182" s="337"/>
      <c r="O182" s="328">
        <v>1</v>
      </c>
      <c r="P182" s="362"/>
      <c r="Q182" s="370">
        <v>6.1714285714285715E-2</v>
      </c>
      <c r="R182" s="361"/>
      <c r="S182" s="329"/>
      <c r="T182" s="395">
        <v>0</v>
      </c>
      <c r="U182" s="361"/>
      <c r="V182" s="370">
        <v>6.1714285714285715E-2</v>
      </c>
      <c r="W182" s="361"/>
      <c r="X182" s="361"/>
      <c r="Y182" s="395">
        <v>0</v>
      </c>
      <c r="Z182" s="360"/>
      <c r="AA182" s="370">
        <v>6.1714285714285715E-2</v>
      </c>
    </row>
    <row r="183" spans="1:27" ht="90.6" thickBot="1" x14ac:dyDescent="0.35">
      <c r="A183" s="494"/>
      <c r="B183" s="432" t="s">
        <v>837</v>
      </c>
      <c r="C183" s="433" t="s">
        <v>573</v>
      </c>
      <c r="D183" s="434" t="s">
        <v>843</v>
      </c>
      <c r="E183" s="433" t="s">
        <v>844</v>
      </c>
      <c r="F183" s="435" t="s">
        <v>252</v>
      </c>
      <c r="G183" s="437">
        <v>10</v>
      </c>
      <c r="H183" s="366">
        <v>0</v>
      </c>
      <c r="I183" s="351">
        <v>0</v>
      </c>
      <c r="J183" s="328">
        <v>1.1599999999999999</v>
      </c>
      <c r="K183" s="351" t="s">
        <v>845</v>
      </c>
      <c r="L183" s="354">
        <v>100</v>
      </c>
      <c r="M183" s="326"/>
      <c r="N183" s="337"/>
      <c r="O183" s="328">
        <v>1</v>
      </c>
      <c r="P183" s="351"/>
      <c r="Q183" s="370">
        <v>0.13286046511627908</v>
      </c>
      <c r="R183" s="325"/>
      <c r="S183" s="363"/>
      <c r="T183" s="395">
        <v>0</v>
      </c>
      <c r="U183" s="361"/>
      <c r="V183" s="370">
        <v>0.13286046511627908</v>
      </c>
      <c r="W183" s="361"/>
      <c r="X183" s="329"/>
      <c r="Y183" s="395">
        <v>0</v>
      </c>
      <c r="Z183" s="361"/>
      <c r="AA183" s="370">
        <v>0.13286046511627908</v>
      </c>
    </row>
    <row r="184" spans="1:27" ht="69" x14ac:dyDescent="0.3">
      <c r="A184" s="494"/>
      <c r="B184" s="432" t="s">
        <v>837</v>
      </c>
      <c r="C184" s="433" t="s">
        <v>573</v>
      </c>
      <c r="D184" s="434" t="s">
        <v>846</v>
      </c>
      <c r="E184" s="433" t="s">
        <v>656</v>
      </c>
      <c r="F184" s="435" t="s">
        <v>657</v>
      </c>
      <c r="G184" s="438">
        <v>1</v>
      </c>
      <c r="H184" s="351">
        <v>0</v>
      </c>
      <c r="I184" s="351">
        <v>0</v>
      </c>
      <c r="J184" s="351">
        <v>1</v>
      </c>
      <c r="K184" s="351" t="s">
        <v>847</v>
      </c>
      <c r="L184" s="327">
        <v>1</v>
      </c>
      <c r="M184" s="351"/>
      <c r="N184" s="337"/>
      <c r="O184" s="328" t="s">
        <v>716</v>
      </c>
      <c r="P184" s="351"/>
      <c r="Q184" s="370">
        <v>1</v>
      </c>
      <c r="R184" s="361"/>
      <c r="S184" s="329"/>
      <c r="T184" s="395">
        <v>0</v>
      </c>
      <c r="U184" s="361"/>
      <c r="V184" s="370">
        <v>1</v>
      </c>
      <c r="W184" s="361"/>
      <c r="X184" s="329"/>
      <c r="Y184" s="395">
        <v>0</v>
      </c>
      <c r="Z184" s="360"/>
      <c r="AA184" s="370">
        <v>1</v>
      </c>
    </row>
    <row r="185" spans="1:27" ht="55.2" x14ac:dyDescent="0.3">
      <c r="A185" s="495"/>
      <c r="B185" s="432" t="s">
        <v>837</v>
      </c>
      <c r="C185" s="433" t="s">
        <v>573</v>
      </c>
      <c r="D185" s="439" t="s">
        <v>848</v>
      </c>
      <c r="E185" s="433" t="s">
        <v>717</v>
      </c>
      <c r="F185" s="435" t="s">
        <v>252</v>
      </c>
      <c r="G185" s="436" t="s">
        <v>687</v>
      </c>
      <c r="H185" s="346">
        <v>5201</v>
      </c>
      <c r="I185" s="326">
        <v>10808</v>
      </c>
      <c r="J185" s="328">
        <v>7.7089481530786554E-4</v>
      </c>
      <c r="K185" s="351" t="s">
        <v>849</v>
      </c>
      <c r="L185" s="327">
        <v>2.4041516627833085E-3</v>
      </c>
      <c r="M185" s="351"/>
      <c r="N185" s="337"/>
      <c r="O185" s="328">
        <v>0</v>
      </c>
      <c r="P185" s="351"/>
      <c r="Q185" s="370">
        <v>2.4041516627833085E-3</v>
      </c>
      <c r="R185" s="361"/>
      <c r="S185" s="361"/>
      <c r="T185" s="395">
        <v>0</v>
      </c>
      <c r="U185" s="361"/>
      <c r="V185" s="370">
        <v>2.4041516627833085E-3</v>
      </c>
      <c r="W185" s="361"/>
      <c r="X185" s="329"/>
      <c r="Y185" s="395">
        <v>0</v>
      </c>
      <c r="Z185" s="360"/>
      <c r="AA185" s="370">
        <v>2.4041516627833085E-3</v>
      </c>
    </row>
    <row r="186" spans="1:27" ht="104.4" x14ac:dyDescent="0.3">
      <c r="A186" s="577" t="s">
        <v>679</v>
      </c>
      <c r="B186" s="277" t="s">
        <v>556</v>
      </c>
      <c r="C186" s="278" t="s">
        <v>542</v>
      </c>
      <c r="D186" s="279" t="s">
        <v>683</v>
      </c>
      <c r="E186" s="280" t="s">
        <v>684</v>
      </c>
      <c r="F186" s="281" t="s">
        <v>685</v>
      </c>
      <c r="G186" s="282">
        <v>11</v>
      </c>
      <c r="H186" s="283">
        <v>3</v>
      </c>
      <c r="I186" s="283">
        <v>3</v>
      </c>
      <c r="J186" s="284">
        <f>IFERROR((H186/I186),0)</f>
        <v>1</v>
      </c>
      <c r="K186" s="281" t="s">
        <v>771</v>
      </c>
      <c r="L186" s="285">
        <v>1</v>
      </c>
      <c r="M186" s="286"/>
      <c r="N186" s="286"/>
      <c r="O186" s="100">
        <f>IFERROR((M186/N186),0)</f>
        <v>0</v>
      </c>
      <c r="P186" s="287"/>
      <c r="Q186" s="288">
        <f t="shared" ref="Q186:Q193" si="102">IFERROR(IF(G186="Según demanda",(M186+H186)/(I186+N186),(M186+H186)/G186),0)</f>
        <v>0.27272727272727271</v>
      </c>
      <c r="R186" s="289"/>
      <c r="S186" s="289"/>
      <c r="T186" s="100">
        <f t="shared" ref="T186:T195" si="103">IFERROR((R186/S186),0)</f>
        <v>0</v>
      </c>
      <c r="U186" s="287"/>
      <c r="V186" s="288">
        <f t="shared" ref="V186:V209" si="104">IFERROR(IF(G186="Según demanda",(R186+M186+H186)/(I186+N186+S186),(R186+M186+H186)/G186),0)</f>
        <v>0.27272727272727271</v>
      </c>
      <c r="W186" s="7"/>
      <c r="X186" s="7"/>
      <c r="Y186" s="160">
        <f>IFERROR((W186/X186),0)</f>
        <v>0</v>
      </c>
      <c r="Z186" s="3"/>
      <c r="AA186" s="146">
        <f t="shared" ref="AA186:AA209" si="105">IFERROR(IF(G186="Según demanda",(W186+R186+M186+H186)/(I186+N186+S186+X186),(W186+R186+M186+H186)/G186),0)</f>
        <v>0.27272727272727271</v>
      </c>
    </row>
    <row r="187" spans="1:27" ht="156.6" x14ac:dyDescent="0.3">
      <c r="A187" s="577"/>
      <c r="B187" s="578" t="s">
        <v>575</v>
      </c>
      <c r="C187" s="228" t="s">
        <v>576</v>
      </c>
      <c r="D187" s="229" t="s">
        <v>577</v>
      </c>
      <c r="E187" s="230" t="s">
        <v>578</v>
      </c>
      <c r="F187" s="229" t="s">
        <v>586</v>
      </c>
      <c r="G187" s="231" t="s">
        <v>681</v>
      </c>
      <c r="H187" s="232">
        <v>3</v>
      </c>
      <c r="I187" s="232">
        <v>3</v>
      </c>
      <c r="J187" s="233">
        <v>1</v>
      </c>
      <c r="K187" s="234" t="s">
        <v>772</v>
      </c>
      <c r="L187" s="235">
        <v>1</v>
      </c>
      <c r="M187" s="130"/>
      <c r="N187" s="130"/>
      <c r="O187" s="131">
        <f>IFERROR((M187/N187),0)</f>
        <v>0</v>
      </c>
      <c r="P187" s="132"/>
      <c r="Q187" s="133">
        <v>1</v>
      </c>
      <c r="R187" s="170"/>
      <c r="S187" s="170"/>
      <c r="T187" s="131">
        <f t="shared" si="103"/>
        <v>0</v>
      </c>
      <c r="U187" s="171"/>
      <c r="V187" s="133">
        <v>1</v>
      </c>
      <c r="W187" s="7"/>
      <c r="X187" s="7"/>
      <c r="Y187" s="22">
        <f>IFERROR((W187/X187),0)</f>
        <v>0</v>
      </c>
      <c r="Z187" s="3"/>
      <c r="AA187" s="146">
        <f t="shared" si="105"/>
        <v>0</v>
      </c>
    </row>
    <row r="188" spans="1:27" ht="208.8" x14ac:dyDescent="0.3">
      <c r="A188" s="577"/>
      <c r="B188" s="579"/>
      <c r="C188" s="229" t="s">
        <v>758</v>
      </c>
      <c r="D188" s="229" t="s">
        <v>759</v>
      </c>
      <c r="E188" s="230" t="s">
        <v>579</v>
      </c>
      <c r="F188" s="229" t="s">
        <v>760</v>
      </c>
      <c r="G188" s="236" t="s">
        <v>609</v>
      </c>
      <c r="H188" s="237">
        <v>40</v>
      </c>
      <c r="I188" s="237">
        <v>40</v>
      </c>
      <c r="J188" s="238">
        <v>1</v>
      </c>
      <c r="K188" s="242" t="s">
        <v>773</v>
      </c>
      <c r="L188" s="239">
        <f t="shared" ref="L188:L194" si="106">IFERROR(IF(G188="Según demanda",H188/I188,H188/G188),0)</f>
        <v>1</v>
      </c>
      <c r="M188" s="130"/>
      <c r="N188" s="130"/>
      <c r="O188" s="131">
        <f t="shared" ref="O188:O196" si="107">IFERROR((M188/N188),0)</f>
        <v>0</v>
      </c>
      <c r="P188" s="132"/>
      <c r="Q188" s="133">
        <f t="shared" si="102"/>
        <v>1</v>
      </c>
      <c r="R188" s="172"/>
      <c r="S188" s="172"/>
      <c r="T188" s="173">
        <f t="shared" si="103"/>
        <v>0</v>
      </c>
      <c r="U188" s="174"/>
      <c r="V188" s="175">
        <f t="shared" si="104"/>
        <v>1</v>
      </c>
      <c r="W188" s="7"/>
      <c r="X188" s="7"/>
      <c r="Y188" s="22">
        <f t="shared" ref="Y188:Y203" si="108">IFERROR((W188/X188),0)</f>
        <v>0</v>
      </c>
      <c r="Z188" s="3"/>
      <c r="AA188" s="146">
        <f t="shared" si="105"/>
        <v>1</v>
      </c>
    </row>
    <row r="189" spans="1:27" ht="409.6" x14ac:dyDescent="0.3">
      <c r="A189" s="577"/>
      <c r="B189" s="579"/>
      <c r="C189" s="229" t="s">
        <v>580</v>
      </c>
      <c r="D189" s="229" t="s">
        <v>581</v>
      </c>
      <c r="E189" s="230" t="s">
        <v>582</v>
      </c>
      <c r="F189" s="240" t="s">
        <v>676</v>
      </c>
      <c r="G189" s="236" t="s">
        <v>681</v>
      </c>
      <c r="H189" s="237">
        <v>41</v>
      </c>
      <c r="I189" s="241">
        <v>41</v>
      </c>
      <c r="J189" s="238">
        <v>1</v>
      </c>
      <c r="K189" s="242" t="s">
        <v>767</v>
      </c>
      <c r="L189" s="239">
        <v>1</v>
      </c>
      <c r="M189" s="130"/>
      <c r="N189" s="130"/>
      <c r="O189" s="131">
        <f t="shared" si="107"/>
        <v>0</v>
      </c>
      <c r="P189" s="132"/>
      <c r="Q189" s="133">
        <v>1</v>
      </c>
      <c r="R189" s="176"/>
      <c r="S189" s="176"/>
      <c r="T189" s="177">
        <f t="shared" si="103"/>
        <v>0</v>
      </c>
      <c r="U189" s="178"/>
      <c r="V189" s="175">
        <f t="shared" si="104"/>
        <v>0</v>
      </c>
      <c r="W189" s="7"/>
      <c r="X189" s="7"/>
      <c r="Y189" s="22">
        <f t="shared" si="108"/>
        <v>0</v>
      </c>
      <c r="Z189" s="3"/>
      <c r="AA189" s="146">
        <f t="shared" si="105"/>
        <v>0</v>
      </c>
    </row>
    <row r="190" spans="1:27" ht="409.6" x14ac:dyDescent="0.3">
      <c r="A190" s="577"/>
      <c r="B190" s="579"/>
      <c r="C190" s="243" t="s">
        <v>583</v>
      </c>
      <c r="D190" s="244" t="s">
        <v>584</v>
      </c>
      <c r="E190" s="245" t="s">
        <v>585</v>
      </c>
      <c r="F190" s="240" t="s">
        <v>677</v>
      </c>
      <c r="G190" s="236" t="s">
        <v>609</v>
      </c>
      <c r="H190" s="237">
        <v>219</v>
      </c>
      <c r="I190" s="237">
        <v>219</v>
      </c>
      <c r="J190" s="238">
        <f t="shared" ref="J190:J199" si="109">IFERROR((H190/I190),0)</f>
        <v>1</v>
      </c>
      <c r="K190" s="246" t="s">
        <v>766</v>
      </c>
      <c r="L190" s="239">
        <f t="shared" si="106"/>
        <v>1</v>
      </c>
      <c r="M190" s="130"/>
      <c r="N190" s="130"/>
      <c r="O190" s="131">
        <v>1</v>
      </c>
      <c r="P190" s="132"/>
      <c r="Q190" s="133">
        <f t="shared" si="102"/>
        <v>1</v>
      </c>
      <c r="R190" s="176"/>
      <c r="S190" s="176"/>
      <c r="T190" s="177">
        <f t="shared" si="103"/>
        <v>0</v>
      </c>
      <c r="U190" s="178"/>
      <c r="V190" s="175">
        <f t="shared" si="104"/>
        <v>1</v>
      </c>
      <c r="W190" s="7"/>
      <c r="X190" s="7"/>
      <c r="Y190" s="22"/>
      <c r="Z190" s="3"/>
      <c r="AA190" s="146">
        <f t="shared" si="105"/>
        <v>1</v>
      </c>
    </row>
    <row r="191" spans="1:27" ht="121.8" x14ac:dyDescent="0.3">
      <c r="A191" s="577"/>
      <c r="B191" s="580"/>
      <c r="C191" s="243" t="s">
        <v>761</v>
      </c>
      <c r="D191" s="244" t="s">
        <v>774</v>
      </c>
      <c r="E191" s="245" t="s">
        <v>763</v>
      </c>
      <c r="F191" s="240" t="s">
        <v>764</v>
      </c>
      <c r="G191" s="236" t="s">
        <v>681</v>
      </c>
      <c r="H191" s="237">
        <v>0</v>
      </c>
      <c r="I191" s="241">
        <v>0</v>
      </c>
      <c r="J191" s="238">
        <v>0</v>
      </c>
      <c r="K191" s="246" t="s">
        <v>765</v>
      </c>
      <c r="L191" s="239">
        <v>1</v>
      </c>
      <c r="M191" s="130"/>
      <c r="N191" s="130"/>
      <c r="O191" s="131">
        <f t="shared" si="107"/>
        <v>0</v>
      </c>
      <c r="P191" s="132"/>
      <c r="Q191" s="133">
        <v>1</v>
      </c>
      <c r="R191" s="179"/>
      <c r="S191" s="179"/>
      <c r="T191" s="180">
        <f t="shared" si="103"/>
        <v>0</v>
      </c>
      <c r="U191" s="181"/>
      <c r="V191" s="182">
        <v>1</v>
      </c>
      <c r="W191" s="7"/>
      <c r="X191" s="7"/>
      <c r="Y191" s="22">
        <f t="shared" si="108"/>
        <v>0</v>
      </c>
      <c r="Z191" s="3"/>
      <c r="AA191" s="146">
        <f t="shared" si="105"/>
        <v>0</v>
      </c>
    </row>
    <row r="192" spans="1:27" ht="104.4" x14ac:dyDescent="0.3">
      <c r="A192" s="577"/>
      <c r="B192" s="578" t="s">
        <v>587</v>
      </c>
      <c r="C192" s="247" t="s">
        <v>762</v>
      </c>
      <c r="D192" s="248" t="s">
        <v>775</v>
      </c>
      <c r="E192" s="249" t="s">
        <v>755</v>
      </c>
      <c r="F192" s="249" t="s">
        <v>756</v>
      </c>
      <c r="G192" s="250">
        <v>1</v>
      </c>
      <c r="H192" s="251">
        <v>1</v>
      </c>
      <c r="I192" s="252">
        <v>1</v>
      </c>
      <c r="J192" s="253">
        <f t="shared" si="109"/>
        <v>1</v>
      </c>
      <c r="K192" s="254" t="s">
        <v>757</v>
      </c>
      <c r="L192" s="255">
        <f t="shared" si="106"/>
        <v>1</v>
      </c>
      <c r="M192" s="134"/>
      <c r="N192" s="134"/>
      <c r="O192" s="135">
        <f t="shared" si="107"/>
        <v>0</v>
      </c>
      <c r="P192" s="136"/>
      <c r="Q192" s="137">
        <f t="shared" si="102"/>
        <v>1</v>
      </c>
      <c r="R192" s="183"/>
      <c r="S192" s="183"/>
      <c r="T192" s="135">
        <f t="shared" si="103"/>
        <v>0</v>
      </c>
      <c r="U192" s="136"/>
      <c r="V192" s="137">
        <f t="shared" si="104"/>
        <v>1</v>
      </c>
      <c r="W192" s="7"/>
      <c r="X192" s="7"/>
      <c r="Y192" s="22"/>
      <c r="Z192" s="3"/>
      <c r="AA192" s="146">
        <f t="shared" si="105"/>
        <v>1</v>
      </c>
    </row>
    <row r="193" spans="1:27" ht="121.8" x14ac:dyDescent="0.3">
      <c r="A193" s="577"/>
      <c r="B193" s="580"/>
      <c r="C193" s="249" t="s">
        <v>588</v>
      </c>
      <c r="D193" s="248" t="s">
        <v>589</v>
      </c>
      <c r="E193" s="256" t="s">
        <v>753</v>
      </c>
      <c r="F193" s="249" t="s">
        <v>754</v>
      </c>
      <c r="G193" s="250">
        <v>1</v>
      </c>
      <c r="H193" s="251">
        <v>1</v>
      </c>
      <c r="I193" s="252">
        <v>1</v>
      </c>
      <c r="J193" s="253">
        <f t="shared" si="109"/>
        <v>1</v>
      </c>
      <c r="K193" s="254" t="s">
        <v>776</v>
      </c>
      <c r="L193" s="255">
        <v>1</v>
      </c>
      <c r="M193" s="134"/>
      <c r="N193" s="134"/>
      <c r="O193" s="135">
        <f t="shared" si="107"/>
        <v>0</v>
      </c>
      <c r="P193" s="136"/>
      <c r="Q193" s="137">
        <f t="shared" si="102"/>
        <v>1</v>
      </c>
      <c r="R193" s="183"/>
      <c r="S193" s="183"/>
      <c r="T193" s="135">
        <f t="shared" si="103"/>
        <v>0</v>
      </c>
      <c r="U193" s="136"/>
      <c r="V193" s="137">
        <f t="shared" si="104"/>
        <v>1</v>
      </c>
      <c r="W193" s="7"/>
      <c r="X193" s="7"/>
      <c r="Y193" s="22">
        <f t="shared" si="108"/>
        <v>0</v>
      </c>
      <c r="Z193" s="3"/>
      <c r="AA193" s="146">
        <f t="shared" si="105"/>
        <v>1</v>
      </c>
    </row>
    <row r="194" spans="1:27" ht="121.8" x14ac:dyDescent="0.3">
      <c r="A194" s="577"/>
      <c r="B194" s="581" t="s">
        <v>590</v>
      </c>
      <c r="C194" s="264" t="s">
        <v>591</v>
      </c>
      <c r="D194" s="266" t="s">
        <v>592</v>
      </c>
      <c r="E194" s="267" t="s">
        <v>593</v>
      </c>
      <c r="F194" s="265" t="s">
        <v>680</v>
      </c>
      <c r="G194" s="268">
        <v>39</v>
      </c>
      <c r="H194" s="269">
        <v>39</v>
      </c>
      <c r="I194" s="269">
        <v>39</v>
      </c>
      <c r="J194" s="270">
        <v>1</v>
      </c>
      <c r="K194" s="271" t="s">
        <v>769</v>
      </c>
      <c r="L194" s="272">
        <f t="shared" si="106"/>
        <v>1</v>
      </c>
      <c r="M194" s="273"/>
      <c r="N194" s="273"/>
      <c r="O194" s="274">
        <v>1</v>
      </c>
      <c r="P194" s="200"/>
      <c r="Q194" s="192">
        <v>1</v>
      </c>
      <c r="R194" s="275"/>
      <c r="S194" s="275"/>
      <c r="T194" s="274">
        <f t="shared" si="103"/>
        <v>0</v>
      </c>
      <c r="U194" s="200"/>
      <c r="V194" s="192">
        <v>1</v>
      </c>
      <c r="W194" s="7"/>
      <c r="X194" s="7"/>
      <c r="Y194" s="22"/>
      <c r="Z194" s="3"/>
      <c r="AA194" s="146">
        <f t="shared" si="105"/>
        <v>1</v>
      </c>
    </row>
    <row r="195" spans="1:27" ht="139.19999999999999" x14ac:dyDescent="0.3">
      <c r="A195" s="577"/>
      <c r="B195" s="582"/>
      <c r="C195" s="265" t="s">
        <v>594</v>
      </c>
      <c r="D195" s="266" t="s">
        <v>595</v>
      </c>
      <c r="E195" s="267" t="s">
        <v>593</v>
      </c>
      <c r="F195" s="265" t="s">
        <v>598</v>
      </c>
      <c r="G195" s="268" t="s">
        <v>681</v>
      </c>
      <c r="H195" s="269">
        <v>181</v>
      </c>
      <c r="I195" s="269">
        <v>181</v>
      </c>
      <c r="J195" s="270">
        <v>1</v>
      </c>
      <c r="K195" s="271" t="s">
        <v>777</v>
      </c>
      <c r="L195" s="272"/>
      <c r="M195" s="273"/>
      <c r="N195" s="273"/>
      <c r="O195" s="274">
        <f t="shared" si="107"/>
        <v>0</v>
      </c>
      <c r="P195" s="200"/>
      <c r="Q195" s="192">
        <v>1</v>
      </c>
      <c r="R195" s="275"/>
      <c r="S195" s="275"/>
      <c r="T195" s="274">
        <f t="shared" si="103"/>
        <v>0</v>
      </c>
      <c r="U195" s="200"/>
      <c r="V195" s="192">
        <f t="shared" si="104"/>
        <v>0</v>
      </c>
      <c r="W195" s="7"/>
      <c r="X195" s="7"/>
      <c r="Y195" s="22">
        <f t="shared" si="108"/>
        <v>0</v>
      </c>
      <c r="Z195" s="3"/>
      <c r="AA195" s="146">
        <f t="shared" si="105"/>
        <v>0</v>
      </c>
    </row>
    <row r="196" spans="1:27" ht="243.6" x14ac:dyDescent="0.3">
      <c r="A196" s="577"/>
      <c r="B196" s="583"/>
      <c r="C196" s="265" t="s">
        <v>596</v>
      </c>
      <c r="D196" s="266" t="s">
        <v>597</v>
      </c>
      <c r="E196" s="265" t="s">
        <v>603</v>
      </c>
      <c r="F196" s="265" t="s">
        <v>599</v>
      </c>
      <c r="G196" s="268">
        <v>40</v>
      </c>
      <c r="H196" s="269">
        <v>40</v>
      </c>
      <c r="I196" s="269">
        <v>40</v>
      </c>
      <c r="J196" s="270">
        <v>1</v>
      </c>
      <c r="K196" s="276" t="s">
        <v>768</v>
      </c>
      <c r="L196" s="272">
        <v>1</v>
      </c>
      <c r="M196" s="273"/>
      <c r="N196" s="273"/>
      <c r="O196" s="274">
        <f t="shared" si="107"/>
        <v>0</v>
      </c>
      <c r="P196" s="200"/>
      <c r="Q196" s="192">
        <v>1</v>
      </c>
      <c r="R196" s="275"/>
      <c r="S196" s="275"/>
      <c r="T196" s="274">
        <v>1</v>
      </c>
      <c r="U196" s="200"/>
      <c r="V196" s="192">
        <v>1</v>
      </c>
      <c r="W196" s="7"/>
      <c r="X196" s="7"/>
      <c r="Y196" s="22">
        <f t="shared" si="108"/>
        <v>0</v>
      </c>
      <c r="Z196" s="3"/>
      <c r="AA196" s="146">
        <f t="shared" si="105"/>
        <v>1</v>
      </c>
    </row>
    <row r="197" spans="1:27" ht="121.8" x14ac:dyDescent="0.3">
      <c r="A197" s="577"/>
      <c r="B197" s="584" t="s">
        <v>600</v>
      </c>
      <c r="C197" s="257" t="s">
        <v>601</v>
      </c>
      <c r="D197" s="258" t="s">
        <v>602</v>
      </c>
      <c r="E197" s="672" t="s">
        <v>603</v>
      </c>
      <c r="F197" s="587" t="s">
        <v>678</v>
      </c>
      <c r="G197" s="259" t="s">
        <v>609</v>
      </c>
      <c r="H197" s="260">
        <v>3211</v>
      </c>
      <c r="I197" s="260">
        <v>5088</v>
      </c>
      <c r="J197" s="261">
        <f t="shared" si="109"/>
        <v>0.63109276729559749</v>
      </c>
      <c r="K197" s="291" t="s">
        <v>750</v>
      </c>
      <c r="L197" s="262">
        <v>1</v>
      </c>
      <c r="M197" s="138"/>
      <c r="N197" s="138"/>
      <c r="O197" s="139">
        <v>0.99940688018979829</v>
      </c>
      <c r="P197" s="140"/>
      <c r="Q197" s="141">
        <v>1</v>
      </c>
      <c r="R197" s="184"/>
      <c r="S197" s="184"/>
      <c r="T197" s="185">
        <v>1</v>
      </c>
      <c r="U197" s="186"/>
      <c r="V197" s="187">
        <v>1</v>
      </c>
      <c r="W197" s="7"/>
      <c r="X197" s="7"/>
      <c r="Y197" s="22">
        <f t="shared" si="108"/>
        <v>0</v>
      </c>
      <c r="Z197" s="3"/>
      <c r="AA197" s="146">
        <f t="shared" si="105"/>
        <v>0.63109276729559749</v>
      </c>
    </row>
    <row r="198" spans="1:27" ht="121.8" x14ac:dyDescent="0.3">
      <c r="A198" s="577"/>
      <c r="B198" s="585"/>
      <c r="C198" s="257" t="s">
        <v>601</v>
      </c>
      <c r="D198" s="258" t="s">
        <v>602</v>
      </c>
      <c r="E198" s="673"/>
      <c r="F198" s="588"/>
      <c r="G198" s="259" t="s">
        <v>681</v>
      </c>
      <c r="H198" s="260">
        <v>6</v>
      </c>
      <c r="I198" s="260">
        <v>6</v>
      </c>
      <c r="J198" s="261">
        <f t="shared" si="109"/>
        <v>1</v>
      </c>
      <c r="K198" s="290" t="s">
        <v>751</v>
      </c>
      <c r="L198" s="262">
        <v>1</v>
      </c>
      <c r="M198" s="138"/>
      <c r="N198" s="138"/>
      <c r="O198" s="139">
        <v>1</v>
      </c>
      <c r="P198" s="140"/>
      <c r="Q198" s="141">
        <v>1</v>
      </c>
      <c r="R198" s="184"/>
      <c r="S198" s="184"/>
      <c r="T198" s="185">
        <v>1</v>
      </c>
      <c r="U198" s="186"/>
      <c r="V198" s="187">
        <v>1</v>
      </c>
      <c r="W198" s="7"/>
      <c r="X198" s="7"/>
      <c r="Y198" s="22">
        <f t="shared" si="108"/>
        <v>0</v>
      </c>
      <c r="Z198" s="3"/>
      <c r="AA198" s="146">
        <f t="shared" si="105"/>
        <v>0</v>
      </c>
    </row>
    <row r="199" spans="1:27" ht="174" x14ac:dyDescent="0.3">
      <c r="A199" s="577"/>
      <c r="B199" s="586"/>
      <c r="C199" s="257" t="s">
        <v>601</v>
      </c>
      <c r="D199" s="258" t="s">
        <v>602</v>
      </c>
      <c r="E199" s="263" t="s">
        <v>603</v>
      </c>
      <c r="F199" s="589"/>
      <c r="G199" s="259" t="s">
        <v>682</v>
      </c>
      <c r="H199" s="260">
        <v>2158</v>
      </c>
      <c r="I199" s="260">
        <v>2738</v>
      </c>
      <c r="J199" s="261">
        <f t="shared" si="109"/>
        <v>0.78816654492330163</v>
      </c>
      <c r="K199" s="290" t="s">
        <v>752</v>
      </c>
      <c r="L199" s="262">
        <v>1</v>
      </c>
      <c r="M199" s="138"/>
      <c r="N199" s="138"/>
      <c r="O199" s="139">
        <v>1</v>
      </c>
      <c r="P199" s="140"/>
      <c r="Q199" s="142">
        <v>1</v>
      </c>
      <c r="R199" s="184"/>
      <c r="S199" s="184"/>
      <c r="T199" s="188">
        <v>1</v>
      </c>
      <c r="U199" s="186"/>
      <c r="V199" s="187">
        <v>1</v>
      </c>
      <c r="W199" s="7"/>
      <c r="X199" s="7"/>
      <c r="Y199" s="22">
        <f t="shared" si="108"/>
        <v>0</v>
      </c>
      <c r="Z199" s="3"/>
      <c r="AA199" s="146">
        <f t="shared" si="105"/>
        <v>0</v>
      </c>
    </row>
    <row r="200" spans="1:27" ht="244.8" x14ac:dyDescent="0.3">
      <c r="A200" s="577"/>
      <c r="B200" s="210" t="s">
        <v>616</v>
      </c>
      <c r="C200" s="211" t="s">
        <v>617</v>
      </c>
      <c r="D200" s="212" t="s">
        <v>732</v>
      </c>
      <c r="E200" s="209" t="s">
        <v>604</v>
      </c>
      <c r="F200" s="209" t="s">
        <v>733</v>
      </c>
      <c r="G200" s="213">
        <v>2</v>
      </c>
      <c r="H200" s="485">
        <v>1</v>
      </c>
      <c r="I200" s="485">
        <v>1</v>
      </c>
      <c r="J200" s="486">
        <v>1</v>
      </c>
      <c r="K200" s="487" t="s">
        <v>1045</v>
      </c>
      <c r="L200" s="486">
        <v>0.5</v>
      </c>
      <c r="M200" s="162"/>
      <c r="N200" s="162"/>
      <c r="O200" s="114"/>
      <c r="P200" s="162"/>
      <c r="Q200" s="114">
        <v>0.75</v>
      </c>
      <c r="R200" s="189"/>
      <c r="S200" s="189"/>
      <c r="T200" s="190">
        <v>0</v>
      </c>
      <c r="U200" s="191"/>
      <c r="V200" s="192">
        <f t="shared" si="104"/>
        <v>0.5</v>
      </c>
      <c r="W200" s="98"/>
      <c r="X200" s="98"/>
      <c r="Y200" s="193">
        <f t="shared" si="108"/>
        <v>0</v>
      </c>
      <c r="Z200" s="116"/>
      <c r="AA200" s="146">
        <f t="shared" si="105"/>
        <v>0.5</v>
      </c>
    </row>
    <row r="201" spans="1:27" ht="409.6" x14ac:dyDescent="0.3">
      <c r="A201" s="577"/>
      <c r="B201" s="210" t="s">
        <v>616</v>
      </c>
      <c r="C201" s="209" t="s">
        <v>618</v>
      </c>
      <c r="D201" s="214" t="s">
        <v>619</v>
      </c>
      <c r="E201" s="209" t="s">
        <v>604</v>
      </c>
      <c r="F201" s="209" t="s">
        <v>620</v>
      </c>
      <c r="G201" s="213">
        <v>1</v>
      </c>
      <c r="H201" s="485">
        <v>1</v>
      </c>
      <c r="I201" s="485">
        <v>1</v>
      </c>
      <c r="J201" s="486">
        <v>1</v>
      </c>
      <c r="K201" s="488" t="s">
        <v>1046</v>
      </c>
      <c r="L201" s="486">
        <v>0.33</v>
      </c>
      <c r="M201" s="162"/>
      <c r="N201" s="162"/>
      <c r="O201" s="114">
        <v>0.25</v>
      </c>
      <c r="P201" s="162"/>
      <c r="Q201" s="114">
        <v>0.75</v>
      </c>
      <c r="R201" s="189"/>
      <c r="S201" s="189"/>
      <c r="T201" s="190">
        <v>0</v>
      </c>
      <c r="U201" s="189"/>
      <c r="V201" s="192">
        <f t="shared" si="104"/>
        <v>1</v>
      </c>
      <c r="W201" s="98"/>
      <c r="X201" s="98"/>
      <c r="Y201" s="193">
        <f t="shared" si="108"/>
        <v>0</v>
      </c>
      <c r="Z201" s="117"/>
      <c r="AA201" s="146">
        <f t="shared" si="105"/>
        <v>1</v>
      </c>
    </row>
    <row r="202" spans="1:27" ht="75" x14ac:dyDescent="0.3">
      <c r="A202" s="577"/>
      <c r="B202" s="210" t="s">
        <v>616</v>
      </c>
      <c r="C202" s="209" t="s">
        <v>621</v>
      </c>
      <c r="D202" s="215" t="s">
        <v>734</v>
      </c>
      <c r="E202" s="209" t="s">
        <v>604</v>
      </c>
      <c r="F202" s="209" t="s">
        <v>733</v>
      </c>
      <c r="G202" s="213">
        <v>2</v>
      </c>
      <c r="H202" s="485">
        <v>1</v>
      </c>
      <c r="I202" s="485">
        <v>1</v>
      </c>
      <c r="J202" s="486">
        <v>1</v>
      </c>
      <c r="K202" s="489" t="s">
        <v>1047</v>
      </c>
      <c r="L202" s="486">
        <v>0.33</v>
      </c>
      <c r="M202" s="162"/>
      <c r="N202" s="162"/>
      <c r="O202" s="114">
        <v>0.25</v>
      </c>
      <c r="P202" s="162"/>
      <c r="Q202" s="114">
        <v>0.75</v>
      </c>
      <c r="R202" s="189"/>
      <c r="S202" s="189"/>
      <c r="T202" s="190">
        <v>0</v>
      </c>
      <c r="U202" s="189"/>
      <c r="V202" s="192">
        <f t="shared" si="104"/>
        <v>0.5</v>
      </c>
      <c r="W202" s="98"/>
      <c r="X202" s="98"/>
      <c r="Y202" s="193">
        <f t="shared" si="108"/>
        <v>0</v>
      </c>
      <c r="Z202" s="115"/>
      <c r="AA202" s="146">
        <f t="shared" si="105"/>
        <v>0.5</v>
      </c>
    </row>
    <row r="203" spans="1:27" ht="198" x14ac:dyDescent="0.3">
      <c r="A203" s="577"/>
      <c r="B203" s="210" t="s">
        <v>616</v>
      </c>
      <c r="C203" s="216" t="s">
        <v>622</v>
      </c>
      <c r="D203" s="217" t="s">
        <v>735</v>
      </c>
      <c r="E203" s="209" t="s">
        <v>604</v>
      </c>
      <c r="F203" s="209" t="s">
        <v>623</v>
      </c>
      <c r="G203" s="213">
        <v>2</v>
      </c>
      <c r="H203" s="485">
        <v>1</v>
      </c>
      <c r="I203" s="485">
        <v>1</v>
      </c>
      <c r="J203" s="486">
        <v>1</v>
      </c>
      <c r="K203" s="490" t="s">
        <v>1048</v>
      </c>
      <c r="L203" s="486">
        <v>1</v>
      </c>
      <c r="M203" s="162"/>
      <c r="N203" s="162"/>
      <c r="O203" s="114">
        <v>0.25</v>
      </c>
      <c r="P203" s="162"/>
      <c r="Q203" s="114">
        <v>0.75</v>
      </c>
      <c r="R203" s="194"/>
      <c r="S203" s="195"/>
      <c r="T203" s="196">
        <v>0</v>
      </c>
      <c r="U203" s="197"/>
      <c r="V203" s="192">
        <f t="shared" si="104"/>
        <v>0.5</v>
      </c>
      <c r="W203" s="112"/>
      <c r="X203" s="23"/>
      <c r="Y203" s="22">
        <f t="shared" si="108"/>
        <v>0</v>
      </c>
      <c r="Z203" s="117"/>
      <c r="AA203" s="146">
        <f t="shared" si="105"/>
        <v>0.5</v>
      </c>
    </row>
    <row r="204" spans="1:27" ht="185.4" x14ac:dyDescent="0.3">
      <c r="A204" s="577"/>
      <c r="B204" s="210" t="s">
        <v>616</v>
      </c>
      <c r="C204" s="209" t="s">
        <v>624</v>
      </c>
      <c r="D204" s="218" t="s">
        <v>736</v>
      </c>
      <c r="E204" s="209" t="s">
        <v>604</v>
      </c>
      <c r="F204" s="219" t="s">
        <v>737</v>
      </c>
      <c r="G204" s="213">
        <v>2</v>
      </c>
      <c r="H204" s="485">
        <v>1</v>
      </c>
      <c r="I204" s="485">
        <v>1</v>
      </c>
      <c r="J204" s="486">
        <v>1</v>
      </c>
      <c r="K204" s="491" t="s">
        <v>1049</v>
      </c>
      <c r="L204" s="486">
        <v>0.5</v>
      </c>
      <c r="M204" s="162"/>
      <c r="N204" s="162"/>
      <c r="O204" s="114"/>
      <c r="P204" s="162"/>
      <c r="Q204" s="114">
        <v>0.75</v>
      </c>
      <c r="R204" s="194"/>
      <c r="S204" s="198"/>
      <c r="T204" s="196">
        <v>0</v>
      </c>
      <c r="U204" s="197"/>
      <c r="V204" s="199">
        <f t="shared" si="104"/>
        <v>0.5</v>
      </c>
      <c r="W204" s="113"/>
      <c r="X204" s="147"/>
      <c r="Y204" s="22">
        <v>1.58</v>
      </c>
      <c r="Z204" s="106"/>
      <c r="AA204" s="146">
        <f t="shared" si="105"/>
        <v>0.5</v>
      </c>
    </row>
    <row r="205" spans="1:27" ht="150.6" x14ac:dyDescent="0.3">
      <c r="A205" s="577"/>
      <c r="B205" s="210" t="s">
        <v>625</v>
      </c>
      <c r="C205" s="220" t="s">
        <v>626</v>
      </c>
      <c r="D205" s="218" t="s">
        <v>738</v>
      </c>
      <c r="E205" s="209" t="s">
        <v>604</v>
      </c>
      <c r="F205" s="219" t="s">
        <v>739</v>
      </c>
      <c r="G205" s="213">
        <v>4</v>
      </c>
      <c r="H205" s="492"/>
      <c r="I205" s="492"/>
      <c r="J205" s="492"/>
      <c r="K205" s="487" t="s">
        <v>1050</v>
      </c>
      <c r="L205" s="492"/>
      <c r="M205" s="162"/>
      <c r="N205" s="162"/>
      <c r="O205" s="114">
        <v>1</v>
      </c>
      <c r="P205" s="162"/>
      <c r="Q205" s="114">
        <f t="shared" ref="Q205:Q211" si="110">IFERROR(IF(G205="Según demanda",(M205+H205)/(I205+N205),(M205+H205)/G205),0)</f>
        <v>0</v>
      </c>
      <c r="R205" s="194"/>
      <c r="S205" s="198"/>
      <c r="T205" s="196">
        <v>1</v>
      </c>
      <c r="U205" s="197"/>
      <c r="V205" s="199">
        <f t="shared" si="104"/>
        <v>0</v>
      </c>
      <c r="W205" s="3"/>
      <c r="X205" s="147"/>
      <c r="Y205" s="22">
        <v>1</v>
      </c>
      <c r="Z205" s="106"/>
      <c r="AA205" s="146">
        <f t="shared" si="105"/>
        <v>0</v>
      </c>
    </row>
    <row r="206" spans="1:27" ht="234.6" x14ac:dyDescent="0.3">
      <c r="A206" s="577"/>
      <c r="B206" s="221" t="s">
        <v>606</v>
      </c>
      <c r="C206" s="209" t="s">
        <v>627</v>
      </c>
      <c r="D206" s="222" t="s">
        <v>740</v>
      </c>
      <c r="E206" s="209" t="s">
        <v>604</v>
      </c>
      <c r="F206" s="209" t="s">
        <v>605</v>
      </c>
      <c r="G206" s="223">
        <v>4</v>
      </c>
      <c r="H206" s="485">
        <v>1</v>
      </c>
      <c r="I206" s="485">
        <v>1</v>
      </c>
      <c r="J206" s="486">
        <v>1</v>
      </c>
      <c r="K206" s="490" t="s">
        <v>1051</v>
      </c>
      <c r="L206" s="486">
        <v>0.5</v>
      </c>
      <c r="M206" s="162"/>
      <c r="N206" s="120"/>
      <c r="O206" s="121">
        <v>1</v>
      </c>
      <c r="P206" s="163"/>
      <c r="Q206" s="118" t="s">
        <v>686</v>
      </c>
      <c r="R206" s="194"/>
      <c r="S206" s="198"/>
      <c r="T206" s="196">
        <v>1</v>
      </c>
      <c r="U206" s="197"/>
      <c r="V206" s="199">
        <f t="shared" si="104"/>
        <v>0.25</v>
      </c>
      <c r="W206" s="3"/>
      <c r="X206" s="147"/>
      <c r="Y206" s="22">
        <v>1.2950819672131149</v>
      </c>
      <c r="Z206" s="74"/>
      <c r="AA206" s="146">
        <f t="shared" si="105"/>
        <v>0.25</v>
      </c>
    </row>
    <row r="207" spans="1:27" ht="150" x14ac:dyDescent="0.3">
      <c r="A207" s="577"/>
      <c r="B207" s="221" t="s">
        <v>606</v>
      </c>
      <c r="C207" s="209" t="s">
        <v>627</v>
      </c>
      <c r="D207" s="222" t="s">
        <v>741</v>
      </c>
      <c r="E207" s="209" t="s">
        <v>604</v>
      </c>
      <c r="F207" s="209" t="s">
        <v>742</v>
      </c>
      <c r="G207" s="223">
        <v>3</v>
      </c>
      <c r="H207" s="492"/>
      <c r="I207" s="492"/>
      <c r="J207" s="492"/>
      <c r="K207" s="487" t="s">
        <v>1050</v>
      </c>
      <c r="L207" s="492"/>
      <c r="M207" s="162"/>
      <c r="N207" s="120"/>
      <c r="O207" s="121">
        <f>IFERROR((M207/N207),0)</f>
        <v>0</v>
      </c>
      <c r="P207" s="163"/>
      <c r="Q207" s="118">
        <f t="shared" si="110"/>
        <v>0</v>
      </c>
      <c r="R207" s="200"/>
      <c r="S207" s="198"/>
      <c r="T207" s="196">
        <v>1</v>
      </c>
      <c r="U207" s="197"/>
      <c r="V207" s="199">
        <f t="shared" si="104"/>
        <v>0</v>
      </c>
      <c r="W207" s="3"/>
      <c r="X207" s="147"/>
      <c r="Y207" s="22">
        <v>0.76842105263157889</v>
      </c>
      <c r="Z207" s="74"/>
      <c r="AA207" s="146">
        <f t="shared" si="105"/>
        <v>0</v>
      </c>
    </row>
    <row r="208" spans="1:27" ht="75" x14ac:dyDescent="0.3">
      <c r="A208" s="577"/>
      <c r="B208" s="221" t="s">
        <v>606</v>
      </c>
      <c r="C208" s="209" t="s">
        <v>628</v>
      </c>
      <c r="D208" s="224" t="s">
        <v>743</v>
      </c>
      <c r="E208" s="209" t="s">
        <v>604</v>
      </c>
      <c r="F208" s="209" t="s">
        <v>733</v>
      </c>
      <c r="G208" s="223">
        <v>2</v>
      </c>
      <c r="H208" s="485">
        <v>1</v>
      </c>
      <c r="I208" s="485">
        <v>1</v>
      </c>
      <c r="J208" s="486">
        <v>1</v>
      </c>
      <c r="K208" s="490" t="s">
        <v>1052</v>
      </c>
      <c r="L208" s="486">
        <v>0.5</v>
      </c>
      <c r="M208" s="162"/>
      <c r="N208" s="120"/>
      <c r="O208" s="121">
        <f>IFERROR((M208/N208),0)</f>
        <v>0</v>
      </c>
      <c r="P208" s="163"/>
      <c r="Q208" s="118">
        <f t="shared" si="110"/>
        <v>0.5</v>
      </c>
      <c r="R208" s="194"/>
      <c r="S208" s="198"/>
      <c r="T208" s="196">
        <v>1</v>
      </c>
      <c r="U208" s="197"/>
      <c r="V208" s="199">
        <f t="shared" si="104"/>
        <v>0.5</v>
      </c>
      <c r="W208" s="113"/>
      <c r="X208" s="147"/>
      <c r="Y208" s="22">
        <v>1.2</v>
      </c>
      <c r="Z208" s="74"/>
      <c r="AA208" s="146">
        <f t="shared" si="105"/>
        <v>0.5</v>
      </c>
    </row>
    <row r="209" spans="1:27" ht="100.8" x14ac:dyDescent="0.3">
      <c r="A209" s="577"/>
      <c r="B209" s="221" t="s">
        <v>629</v>
      </c>
      <c r="C209" s="209" t="s">
        <v>628</v>
      </c>
      <c r="D209" s="225" t="s">
        <v>744</v>
      </c>
      <c r="E209" s="209" t="s">
        <v>604</v>
      </c>
      <c r="F209" s="209" t="s">
        <v>608</v>
      </c>
      <c r="G209" s="223">
        <v>2</v>
      </c>
      <c r="H209" s="485">
        <v>1</v>
      </c>
      <c r="I209" s="485">
        <v>1</v>
      </c>
      <c r="J209" s="486">
        <v>1</v>
      </c>
      <c r="K209" s="487" t="s">
        <v>1053</v>
      </c>
      <c r="L209" s="486">
        <v>1</v>
      </c>
      <c r="M209" s="162"/>
      <c r="N209" s="120"/>
      <c r="O209" s="121">
        <f>IFERROR((M209/N209),0)</f>
        <v>0</v>
      </c>
      <c r="P209" s="163"/>
      <c r="Q209" s="118">
        <f t="shared" si="110"/>
        <v>0.5</v>
      </c>
      <c r="R209" s="194"/>
      <c r="S209" s="198"/>
      <c r="T209" s="196">
        <v>1</v>
      </c>
      <c r="U209" s="197"/>
      <c r="V209" s="199">
        <f t="shared" si="104"/>
        <v>0.5</v>
      </c>
      <c r="W209" s="3"/>
      <c r="X209" s="147"/>
      <c r="Y209" s="22">
        <v>2.0499999999999998</v>
      </c>
      <c r="Z209" s="98"/>
      <c r="AA209" s="146">
        <f t="shared" si="105"/>
        <v>0.5</v>
      </c>
    </row>
    <row r="210" spans="1:27" ht="60" x14ac:dyDescent="0.3">
      <c r="A210" s="577"/>
      <c r="B210" s="221" t="s">
        <v>607</v>
      </c>
      <c r="C210" s="573" t="s">
        <v>630</v>
      </c>
      <c r="D210" s="226" t="s">
        <v>745</v>
      </c>
      <c r="E210" s="209" t="s">
        <v>604</v>
      </c>
      <c r="F210" s="209" t="s">
        <v>608</v>
      </c>
      <c r="G210" s="223">
        <v>1</v>
      </c>
      <c r="H210" s="485">
        <v>1</v>
      </c>
      <c r="I210" s="485">
        <v>1</v>
      </c>
      <c r="J210" s="486">
        <v>1</v>
      </c>
      <c r="K210" s="487" t="s">
        <v>1054</v>
      </c>
      <c r="L210" s="486">
        <v>0.25</v>
      </c>
      <c r="M210" s="162"/>
      <c r="N210" s="122"/>
      <c r="O210" s="121">
        <f>IFERROR((M210/N210),0)</f>
        <v>0</v>
      </c>
      <c r="P210" s="163"/>
      <c r="Q210" s="118">
        <f t="shared" si="110"/>
        <v>1</v>
      </c>
      <c r="R210" s="194"/>
      <c r="S210" s="198"/>
      <c r="T210" s="196">
        <v>0</v>
      </c>
      <c r="U210" s="197"/>
      <c r="V210" s="199">
        <v>1</v>
      </c>
      <c r="W210" s="3"/>
      <c r="X210" s="123"/>
      <c r="Y210" s="22">
        <v>3.3</v>
      </c>
      <c r="Z210" s="98"/>
      <c r="AA210" s="21">
        <v>0.88</v>
      </c>
    </row>
    <row r="211" spans="1:27" ht="184.8" x14ac:dyDescent="0.3">
      <c r="A211" s="577"/>
      <c r="B211" s="221" t="s">
        <v>607</v>
      </c>
      <c r="C211" s="574"/>
      <c r="D211" s="227" t="s">
        <v>746</v>
      </c>
      <c r="E211" s="209" t="s">
        <v>604</v>
      </c>
      <c r="F211" s="209" t="s">
        <v>608</v>
      </c>
      <c r="G211" s="223">
        <v>1</v>
      </c>
      <c r="H211" s="485">
        <v>1</v>
      </c>
      <c r="I211" s="485">
        <v>1</v>
      </c>
      <c r="J211" s="486">
        <v>1</v>
      </c>
      <c r="K211" s="490" t="s">
        <v>1055</v>
      </c>
      <c r="L211" s="486">
        <v>0.5</v>
      </c>
      <c r="M211" s="162"/>
      <c r="N211" s="120"/>
      <c r="O211" s="121">
        <f>IFERROR((M211/N211),0)</f>
        <v>0</v>
      </c>
      <c r="P211" s="163"/>
      <c r="Q211" s="118">
        <f t="shared" si="110"/>
        <v>1</v>
      </c>
      <c r="R211" s="194"/>
      <c r="S211" s="198"/>
      <c r="T211" s="196">
        <v>0</v>
      </c>
      <c r="U211" s="197"/>
      <c r="V211" s="199">
        <v>0.5</v>
      </c>
      <c r="W211" s="3"/>
      <c r="X211" s="147"/>
      <c r="Y211" s="22">
        <v>3.3</v>
      </c>
      <c r="Z211" s="98"/>
      <c r="AA211" s="21">
        <v>0.7</v>
      </c>
    </row>
  </sheetData>
  <protectedRanges>
    <protectedRange sqref="X204:X205" name="Rango2_4_2_2"/>
    <protectedRange sqref="N206:N211" name="Rango2_2"/>
    <protectedRange sqref="X206:X211" name="Rango2_4_2_1"/>
    <protectedRange sqref="X186" name="Rango1_6_1_1_1_1_1"/>
    <protectedRange sqref="D190:D191" name="Rango1_1_1_1_1_1_1"/>
    <protectedRange sqref="D192" name="Rango1_1_1_1_1_1_2_1"/>
    <protectedRange sqref="C200" name="Rango1_5_1"/>
    <protectedRange sqref="C202" name="Rango1_1_1_2_1"/>
    <protectedRange sqref="C203" name="Rango1_1_2_2"/>
    <protectedRange sqref="D203" name="Rango1_1_3_1_1"/>
    <protectedRange sqref="C204" name="Rango1_6_1_1"/>
    <protectedRange sqref="D204" name="Rango1_9_2"/>
    <protectedRange sqref="C205" name="Rango1_6_2_1"/>
    <protectedRange sqref="D205" name="Rango1_9_1_1"/>
    <protectedRange sqref="C206:C208 C211" name="Rango1_2_1_2_1"/>
    <protectedRange sqref="D207" name="Rango1_1_1_1_1_1_1_1"/>
    <protectedRange sqref="D208:D211" name="Rango1_1_1_5_1_2_1_1_1"/>
    <protectedRange sqref="F206:F211" name="Rango1_6_3_1"/>
    <protectedRange sqref="E206:E211" name="Rango1_1_1_1_1"/>
    <protectedRange sqref="D129 D125" name="Rango1_5_2_8_1_1_1_1_1_1_1_1"/>
    <protectedRange sqref="D127" name="Rango1_1_2_1_1_1_1_1_1_3_1_1"/>
    <protectedRange sqref="C151" name="Rango1_5_1_2_2"/>
    <protectedRange sqref="C153" name="Rango1_1_1_2_1_2_2"/>
    <protectedRange sqref="C154" name="Rango1_1_2_2_2_2"/>
    <protectedRange sqref="C155" name="Rango1_6_1_1_2_2"/>
    <protectedRange sqref="C156" name="Rango1_6_2_1_2_2"/>
    <protectedRange sqref="C157:C162 C165" name="Rango1_2_1_2_1_2_2"/>
    <protectedRange sqref="D164:D165 D159:D162" name="Rango1_1_1_5_1_2_1_1_1_2_2"/>
    <protectedRange sqref="F157:F165" name="Rango1_6_3_1_2_2"/>
    <protectedRange sqref="E157:E165" name="Rango1_1_1_1_1_3_2"/>
    <protectedRange sqref="D154" name="Rango1_1_3_1_1_2_1_1"/>
    <protectedRange sqref="D155" name="Rango1_9_2_2_1_1"/>
    <protectedRange sqref="D156" name="Rango1_9_1_1_2_1_1"/>
    <protectedRange sqref="D158" name="Rango1_1_1_1_1_1_1_1_2_1_1"/>
    <protectedRange sqref="D163" name="Rango1_1_1_5_1_2_1_1_1_2_1_1"/>
    <protectedRange sqref="Y135:Y137" name="Rango1_6_1_1_1_1_3_1"/>
    <protectedRange sqref="C133:C148" name="Rango1_2_1_2_2_1"/>
    <protectedRange sqref="D144:D147" name="Rango1_22_1_1"/>
    <protectedRange sqref="D135" name="Rango1_1_1_1_1_1_1_2"/>
    <protectedRange sqref="D136:D140" name="Rango1_1_1_5_1_2_1"/>
    <protectedRange sqref="D148" name="Rango1_22_4_1"/>
    <protectedRange sqref="D141:D142" name="Rango1_1_1_5_1_2"/>
    <protectedRange sqref="D143" name="Rango1_1_3"/>
    <protectedRange sqref="E144:E147" name="Rango1_22_1_1_1"/>
    <protectedRange sqref="E139:E142" name="Rango1_1_1_5_1_2_1_1"/>
    <protectedRange sqref="E148" name="Rango1_22_4_1_1"/>
    <protectedRange sqref="E143" name="Rango1_1_3_1"/>
    <protectedRange sqref="F148" name="Rango1_22_4_1_1_1_1"/>
  </protectedRanges>
  <mergeCells count="373">
    <mergeCell ref="C97:C98"/>
    <mergeCell ref="E97:E98"/>
    <mergeCell ref="C99:C100"/>
    <mergeCell ref="B97:B98"/>
    <mergeCell ref="B99:B100"/>
    <mergeCell ref="A7:A9"/>
    <mergeCell ref="A1:D5"/>
    <mergeCell ref="A6:D6"/>
    <mergeCell ref="A10:A12"/>
    <mergeCell ref="A13:A15"/>
    <mergeCell ref="A16:A18"/>
    <mergeCell ref="A19:A21"/>
    <mergeCell ref="A45:A51"/>
    <mergeCell ref="A22:A24"/>
    <mergeCell ref="A25:A27"/>
    <mergeCell ref="A28:A30"/>
    <mergeCell ref="A31:A33"/>
    <mergeCell ref="A34:A36"/>
    <mergeCell ref="A37:A39"/>
    <mergeCell ref="A40:A42"/>
    <mergeCell ref="C10:C12"/>
    <mergeCell ref="C13:C15"/>
    <mergeCell ref="D27:D28"/>
    <mergeCell ref="C16:C19"/>
    <mergeCell ref="B45:B51"/>
    <mergeCell ref="C48:C49"/>
    <mergeCell ref="C37:C44"/>
    <mergeCell ref="C22:C23"/>
    <mergeCell ref="R8:T8"/>
    <mergeCell ref="L8:L9"/>
    <mergeCell ref="H8:J8"/>
    <mergeCell ref="C7:C9"/>
    <mergeCell ref="D7:D9"/>
    <mergeCell ref="Z1:AA1"/>
    <mergeCell ref="U8:U9"/>
    <mergeCell ref="V8:V9"/>
    <mergeCell ref="W7:AA7"/>
    <mergeCell ref="Z2:AA3"/>
    <mergeCell ref="Z4:AA4"/>
    <mergeCell ref="Z8:Z9"/>
    <mergeCell ref="AA8:AA9"/>
    <mergeCell ref="R7:V7"/>
    <mergeCell ref="E1:Y1"/>
    <mergeCell ref="F7:G8"/>
    <mergeCell ref="W8:Y8"/>
    <mergeCell ref="M8:O8"/>
    <mergeCell ref="M7:Q7"/>
    <mergeCell ref="Z5:AA6"/>
    <mergeCell ref="E2:Y6"/>
    <mergeCell ref="B7:B9"/>
    <mergeCell ref="E7:E9"/>
    <mergeCell ref="H7:L7"/>
    <mergeCell ref="K8:K9"/>
    <mergeCell ref="P8:P9"/>
    <mergeCell ref="Q8:Q9"/>
    <mergeCell ref="E28:E29"/>
    <mergeCell ref="C20:C21"/>
    <mergeCell ref="C27:C36"/>
    <mergeCell ref="AA97:AA98"/>
    <mergeCell ref="Z102:Z107"/>
    <mergeCell ref="S97:S98"/>
    <mergeCell ref="T97:T98"/>
    <mergeCell ref="M97:M98"/>
    <mergeCell ref="N97:N98"/>
    <mergeCell ref="O97:O98"/>
    <mergeCell ref="P97:P98"/>
    <mergeCell ref="Q97:Q98"/>
    <mergeCell ref="U97:U98"/>
    <mergeCell ref="F197:F199"/>
    <mergeCell ref="G97:G98"/>
    <mergeCell ref="H97:H98"/>
    <mergeCell ref="I97:I98"/>
    <mergeCell ref="J97:J98"/>
    <mergeCell ref="F97:F98"/>
    <mergeCell ref="F108:F110"/>
    <mergeCell ref="U108:U110"/>
    <mergeCell ref="Z108:Z110"/>
    <mergeCell ref="K102:K107"/>
    <mergeCell ref="P102:P107"/>
    <mergeCell ref="U102:U107"/>
    <mergeCell ref="V97:V98"/>
    <mergeCell ref="W97:W98"/>
    <mergeCell ref="X97:X98"/>
    <mergeCell ref="Y97:Y98"/>
    <mergeCell ref="R97:R98"/>
    <mergeCell ref="Z97:Z98"/>
    <mergeCell ref="P108:P110"/>
    <mergeCell ref="K97:K98"/>
    <mergeCell ref="L97:L98"/>
    <mergeCell ref="K108:K110"/>
    <mergeCell ref="A52:A54"/>
    <mergeCell ref="E108:E110"/>
    <mergeCell ref="E99:E100"/>
    <mergeCell ref="A97:A110"/>
    <mergeCell ref="A120:A132"/>
    <mergeCell ref="B108:B110"/>
    <mergeCell ref="C102:C107"/>
    <mergeCell ref="C210:C211"/>
    <mergeCell ref="C171:C173"/>
    <mergeCell ref="C154:C157"/>
    <mergeCell ref="C149:C153"/>
    <mergeCell ref="A186:A211"/>
    <mergeCell ref="B187:B191"/>
    <mergeCell ref="B192:B193"/>
    <mergeCell ref="B194:B196"/>
    <mergeCell ref="B197:B199"/>
    <mergeCell ref="C158:C169"/>
    <mergeCell ref="C175:C176"/>
    <mergeCell ref="D97:D98"/>
    <mergeCell ref="D99:D100"/>
    <mergeCell ref="E197:E198"/>
    <mergeCell ref="B120:B122"/>
    <mergeCell ref="B123:B125"/>
    <mergeCell ref="C108:C110"/>
    <mergeCell ref="C55:C57"/>
    <mergeCell ref="D55:D56"/>
    <mergeCell ref="E55:E56"/>
    <mergeCell ref="F55:F56"/>
    <mergeCell ref="G55:G56"/>
    <mergeCell ref="H55:H56"/>
    <mergeCell ref="I55:I56"/>
    <mergeCell ref="K55:K56"/>
    <mergeCell ref="J57:J58"/>
    <mergeCell ref="L57:L58"/>
    <mergeCell ref="M57:M58"/>
    <mergeCell ref="N57:N58"/>
    <mergeCell ref="O57:O58"/>
    <mergeCell ref="P57:P58"/>
    <mergeCell ref="Q57:Q58"/>
    <mergeCell ref="R57:R58"/>
    <mergeCell ref="S57:S58"/>
    <mergeCell ref="T57:T58"/>
    <mergeCell ref="U57:U58"/>
    <mergeCell ref="V57:V58"/>
    <mergeCell ref="W57:W58"/>
    <mergeCell ref="X57:X58"/>
    <mergeCell ref="Y57:Y58"/>
    <mergeCell ref="Z57:Z58"/>
    <mergeCell ref="AA57:AA58"/>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C61:C62"/>
    <mergeCell ref="D61:D62"/>
    <mergeCell ref="E61:E62"/>
    <mergeCell ref="F61:F62"/>
    <mergeCell ref="G61:G62"/>
    <mergeCell ref="H61:H62"/>
    <mergeCell ref="I61:I62"/>
    <mergeCell ref="J61:J62"/>
    <mergeCell ref="K61:K62"/>
    <mergeCell ref="W61:W62"/>
    <mergeCell ref="X61:X62"/>
    <mergeCell ref="Y61:Y62"/>
    <mergeCell ref="Z61:Z62"/>
    <mergeCell ref="AA61:AA62"/>
    <mergeCell ref="T59:T60"/>
    <mergeCell ref="U59:U60"/>
    <mergeCell ref="V59:V60"/>
    <mergeCell ref="W59:W60"/>
    <mergeCell ref="X59:X60"/>
    <mergeCell ref="Y59:Y60"/>
    <mergeCell ref="Z59:Z60"/>
    <mergeCell ref="AA59:AA60"/>
    <mergeCell ref="L64:L65"/>
    <mergeCell ref="M64:M65"/>
    <mergeCell ref="N64:N65"/>
    <mergeCell ref="O64:O65"/>
    <mergeCell ref="P64:P65"/>
    <mergeCell ref="S61:S62"/>
    <mergeCell ref="T61:T62"/>
    <mergeCell ref="U61:U62"/>
    <mergeCell ref="V61:V62"/>
    <mergeCell ref="L61:L62"/>
    <mergeCell ref="M61:M62"/>
    <mergeCell ref="N61:N62"/>
    <mergeCell ref="O61:O62"/>
    <mergeCell ref="P61:P62"/>
    <mergeCell ref="Q61:Q62"/>
    <mergeCell ref="R61:R62"/>
    <mergeCell ref="Z64:Z65"/>
    <mergeCell ref="AA64:AA65"/>
    <mergeCell ref="C66:C67"/>
    <mergeCell ref="E66:E67"/>
    <mergeCell ref="C68:C72"/>
    <mergeCell ref="D69:D70"/>
    <mergeCell ref="E69:E70"/>
    <mergeCell ref="F69:F70"/>
    <mergeCell ref="G69:G70"/>
    <mergeCell ref="H69:H70"/>
    <mergeCell ref="I69:I70"/>
    <mergeCell ref="Q64:Q65"/>
    <mergeCell ref="R64:R65"/>
    <mergeCell ref="S64:S65"/>
    <mergeCell ref="T64:T65"/>
    <mergeCell ref="U64:U65"/>
    <mergeCell ref="V64:V65"/>
    <mergeCell ref="W64:W65"/>
    <mergeCell ref="X64:X65"/>
    <mergeCell ref="Y64:Y65"/>
    <mergeCell ref="C64:C65"/>
    <mergeCell ref="E64:E65"/>
    <mergeCell ref="J64:J65"/>
    <mergeCell ref="K64:K65"/>
    <mergeCell ref="B73:B78"/>
    <mergeCell ref="C73:C75"/>
    <mergeCell ref="D74:D75"/>
    <mergeCell ref="E74:E75"/>
    <mergeCell ref="F74:F75"/>
    <mergeCell ref="G74:G75"/>
    <mergeCell ref="H74:H75"/>
    <mergeCell ref="I74:I75"/>
    <mergeCell ref="C76:C81"/>
    <mergeCell ref="B79:B83"/>
    <mergeCell ref="L76:L77"/>
    <mergeCell ref="M76:M77"/>
    <mergeCell ref="N76:N77"/>
    <mergeCell ref="O76:O77"/>
    <mergeCell ref="P76:P77"/>
    <mergeCell ref="Q76:Q77"/>
    <mergeCell ref="R76:R77"/>
    <mergeCell ref="S76:S77"/>
    <mergeCell ref="T76:T77"/>
    <mergeCell ref="U76:U77"/>
    <mergeCell ref="V76:V77"/>
    <mergeCell ref="W76:W77"/>
    <mergeCell ref="X76:X77"/>
    <mergeCell ref="Y76:Y77"/>
    <mergeCell ref="Z76:Z77"/>
    <mergeCell ref="AA76:AA77"/>
    <mergeCell ref="D78:D79"/>
    <mergeCell ref="E78:E79"/>
    <mergeCell ref="F79:F80"/>
    <mergeCell ref="G79:G80"/>
    <mergeCell ref="H79:H82"/>
    <mergeCell ref="I79:I82"/>
    <mergeCell ref="J79:J82"/>
    <mergeCell ref="K79:K82"/>
    <mergeCell ref="L79:L82"/>
    <mergeCell ref="M79:M82"/>
    <mergeCell ref="N79:N82"/>
    <mergeCell ref="O79:O82"/>
    <mergeCell ref="P79:P82"/>
    <mergeCell ref="Q79:Q82"/>
    <mergeCell ref="R79:R82"/>
    <mergeCell ref="S79:S82"/>
    <mergeCell ref="T79:T82"/>
    <mergeCell ref="U79:U82"/>
    <mergeCell ref="V79:V82"/>
    <mergeCell ref="W79:W82"/>
    <mergeCell ref="X79:X82"/>
    <mergeCell ref="Y79:Y82"/>
    <mergeCell ref="Z79:Z82"/>
    <mergeCell ref="AA79:AA82"/>
    <mergeCell ref="C82:C87"/>
    <mergeCell ref="E82:E87"/>
    <mergeCell ref="F82:F83"/>
    <mergeCell ref="G82:G83"/>
    <mergeCell ref="O84:O87"/>
    <mergeCell ref="P84:P87"/>
    <mergeCell ref="Q84:Q87"/>
    <mergeCell ref="R84:R87"/>
    <mergeCell ref="S84:S87"/>
    <mergeCell ref="T84:T87"/>
    <mergeCell ref="U84:U87"/>
    <mergeCell ref="V84:V87"/>
    <mergeCell ref="W84:W87"/>
    <mergeCell ref="X84:X87"/>
    <mergeCell ref="Y84:Y87"/>
    <mergeCell ref="Z84:Z87"/>
    <mergeCell ref="AA84:AA87"/>
    <mergeCell ref="B84:B87"/>
    <mergeCell ref="D84:D85"/>
    <mergeCell ref="H84:H87"/>
    <mergeCell ref="I84:I87"/>
    <mergeCell ref="J84:J87"/>
    <mergeCell ref="K84:K87"/>
    <mergeCell ref="L84:L87"/>
    <mergeCell ref="M84:M87"/>
    <mergeCell ref="N84:N87"/>
    <mergeCell ref="F85:F87"/>
    <mergeCell ref="G85:G87"/>
    <mergeCell ref="D86:D87"/>
    <mergeCell ref="B88:B96"/>
    <mergeCell ref="C88:C96"/>
    <mergeCell ref="D88:D91"/>
    <mergeCell ref="E88:E96"/>
    <mergeCell ref="F88:F89"/>
    <mergeCell ref="G88:G89"/>
    <mergeCell ref="H88:H89"/>
    <mergeCell ref="I88:I89"/>
    <mergeCell ref="J88:J89"/>
    <mergeCell ref="D92:D96"/>
    <mergeCell ref="F93:F96"/>
    <mergeCell ref="G93:G94"/>
    <mergeCell ref="H93:H94"/>
    <mergeCell ref="I93:I94"/>
    <mergeCell ref="J93:J94"/>
    <mergeCell ref="T88:T89"/>
    <mergeCell ref="U88:U89"/>
    <mergeCell ref="V88:V89"/>
    <mergeCell ref="W88:W89"/>
    <mergeCell ref="X88:X89"/>
    <mergeCell ref="Y88:Y89"/>
    <mergeCell ref="Z88:Z89"/>
    <mergeCell ref="AA88:AA89"/>
    <mergeCell ref="F91:F92"/>
    <mergeCell ref="G91:G92"/>
    <mergeCell ref="H91:H92"/>
    <mergeCell ref="I91:I92"/>
    <mergeCell ref="K88:K89"/>
    <mergeCell ref="L88:L89"/>
    <mergeCell ref="M88:M89"/>
    <mergeCell ref="N88:N89"/>
    <mergeCell ref="O88:O89"/>
    <mergeCell ref="P88:P89"/>
    <mergeCell ref="Q88:Q89"/>
    <mergeCell ref="R88:R89"/>
    <mergeCell ref="S88:S89"/>
    <mergeCell ref="P95:P96"/>
    <mergeCell ref="Q95:Q96"/>
    <mergeCell ref="R95:R96"/>
    <mergeCell ref="S95:S96"/>
    <mergeCell ref="T95:T96"/>
    <mergeCell ref="U95:U96"/>
    <mergeCell ref="V95:V96"/>
    <mergeCell ref="K93:K94"/>
    <mergeCell ref="L93:L94"/>
    <mergeCell ref="M93:M94"/>
    <mergeCell ref="N93:N94"/>
    <mergeCell ref="O93:O94"/>
    <mergeCell ref="P93:P94"/>
    <mergeCell ref="Q93:Q94"/>
    <mergeCell ref="R93:R94"/>
    <mergeCell ref="S93:S94"/>
    <mergeCell ref="A133:A185"/>
    <mergeCell ref="W95:W96"/>
    <mergeCell ref="X95:X96"/>
    <mergeCell ref="Y95:Y96"/>
    <mergeCell ref="Z95:Z96"/>
    <mergeCell ref="AA95:AA96"/>
    <mergeCell ref="A55:A96"/>
    <mergeCell ref="T93:T94"/>
    <mergeCell ref="U93:U94"/>
    <mergeCell ref="V93:V94"/>
    <mergeCell ref="W93:W94"/>
    <mergeCell ref="X93:X94"/>
    <mergeCell ref="Y93:Y94"/>
    <mergeCell ref="Z93:Z94"/>
    <mergeCell ref="AA93:AA94"/>
    <mergeCell ref="G95:G96"/>
    <mergeCell ref="H95:H96"/>
    <mergeCell ref="I95:I96"/>
    <mergeCell ref="J95:J96"/>
    <mergeCell ref="K95:K96"/>
    <mergeCell ref="L95:L96"/>
    <mergeCell ref="M95:M96"/>
    <mergeCell ref="N95:N96"/>
    <mergeCell ref="O95:O96"/>
  </mergeCells>
  <phoneticPr fontId="47" type="noConversion"/>
  <dataValidations count="2">
    <dataValidation type="whole" errorStyle="warning" operator="greaterThanOrEqual" allowBlank="1" showInputMessage="1" showErrorMessage="1" errorTitle="Valor erróneo" error="Sólo se permite valores igual o mayores que cero (0)" promptTitle="Información" prompt="Sólo se permite valores enteros" sqref="W10:X32 W33:W40 X33:X36 R155:R157 H174:I184 R158:S158 W187:X1048576 W171:X185 I185 M161:N169 H88:I88 H95:I95 R152:S152 X157:X158 N157:N158 M155:M160 W160 R161:S169 W186 R10:S51 H93:I93 R159:R160 M152:N152 W161:X169 M149:N150 S157 W152:X152 H99:I119 W155:W158 R149:S150 M171:N1048576 H152:I152 H155:I158 H149:I150 H164:I172 R171:S1048576 W149:X150 M99:N119 W99:X119 R99:S119 H90:I91 W41:X64 R52:R64 S52:S63 M10:N56 U55:U56 I63:I64 N63:N64 I71:I74 N59 N57 N61 H10:I55 M83:N84 I78:I79 K55 I59 I57 I61 P55 H83:I84 N78:N79 Z55:Z56 I76 R66:S88 N66:N76 I66:I69 W66:X88 Z95:AA95 R90:S93 M88:N88 M90:N93 P95:S95 M95:N95 U95:X95 W90:X93 H97:I97 W97:X97 R97:S97 M97:N97 L120:L132 Q120:R132 V120:W132 I142:I148 S142:S148 X134:Y134 W133:X133 N134:N148 X135:X137 M133 X138:Y148 R133:S133 H186:I199 H212:I1048576" xr:uid="{00000000-0002-0000-0000-000000000000}">
      <formula1>0</formula1>
    </dataValidation>
    <dataValidation type="decimal" operator="greaterThanOrEqual" allowBlank="1" showInputMessage="1" showErrorMessage="1" sqref="X186 Y135:Y137" xr:uid="{00000000-0002-0000-0000-000001000000}">
      <formula1>-1000000000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830580</xdr:colOff>
                <xdr:row>0</xdr:row>
                <xdr:rowOff>0</xdr:rowOff>
              </from>
              <to>
                <xdr:col>2</xdr:col>
                <xdr:colOff>1485900</xdr:colOff>
                <xdr:row>5</xdr:row>
                <xdr:rowOff>7620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4.4" x14ac:dyDescent="0.3"/>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x14ac:dyDescent="0.3">
      <c r="A1" s="25"/>
      <c r="B1" s="25"/>
      <c r="C1" s="681" t="s">
        <v>90</v>
      </c>
      <c r="D1" s="681"/>
      <c r="E1" s="681"/>
      <c r="F1" s="25"/>
      <c r="G1" s="25"/>
    </row>
    <row r="2" spans="1:7" ht="17.399999999999999" x14ac:dyDescent="0.3">
      <c r="A2" s="25"/>
      <c r="C2" s="681" t="s">
        <v>91</v>
      </c>
      <c r="D2" s="681"/>
      <c r="E2" s="681"/>
      <c r="F2" s="25"/>
      <c r="G2" s="25"/>
    </row>
    <row r="3" spans="1:7" ht="17.399999999999999" x14ac:dyDescent="0.3">
      <c r="A3" s="25"/>
      <c r="B3" s="25"/>
      <c r="C3" s="681" t="s">
        <v>92</v>
      </c>
      <c r="D3" s="681"/>
      <c r="E3" s="681"/>
      <c r="F3" s="25"/>
      <c r="G3" s="25"/>
    </row>
    <row r="4" spans="1:7" x14ac:dyDescent="0.3">
      <c r="A4" s="25"/>
      <c r="B4" s="25"/>
      <c r="C4" s="25"/>
      <c r="D4" s="25"/>
      <c r="E4" s="25"/>
      <c r="F4" s="25"/>
      <c r="G4" s="25"/>
    </row>
    <row r="5" spans="1:7" ht="28.2" x14ac:dyDescent="0.3">
      <c r="A5" s="25"/>
      <c r="B5" s="682" t="s">
        <v>93</v>
      </c>
      <c r="C5" s="682"/>
      <c r="D5" s="682"/>
      <c r="E5" s="682"/>
      <c r="F5" s="682"/>
      <c r="G5" s="682"/>
    </row>
    <row r="6" spans="1:7" ht="22.8" x14ac:dyDescent="0.3">
      <c r="A6" s="25"/>
      <c r="B6" s="683" t="s">
        <v>94</v>
      </c>
      <c r="C6" s="683"/>
      <c r="D6" s="683"/>
      <c r="E6" s="683"/>
      <c r="F6" s="683"/>
      <c r="G6" s="683"/>
    </row>
    <row r="7" spans="1:7" ht="31.2" x14ac:dyDescent="0.3">
      <c r="A7" s="25"/>
      <c r="B7" s="26" t="s">
        <v>95</v>
      </c>
      <c r="C7" s="684" t="s">
        <v>96</v>
      </c>
      <c r="D7" s="685"/>
      <c r="E7" s="26" t="s">
        <v>97</v>
      </c>
      <c r="F7" s="26" t="s">
        <v>98</v>
      </c>
      <c r="G7" s="26" t="s">
        <v>99</v>
      </c>
    </row>
    <row r="8" spans="1:7" ht="120" x14ac:dyDescent="0.3">
      <c r="A8" s="25"/>
      <c r="B8" s="27" t="s">
        <v>100</v>
      </c>
      <c r="C8" s="28">
        <v>1.1000000000000001</v>
      </c>
      <c r="D8" s="29" t="s">
        <v>101</v>
      </c>
      <c r="E8" s="29" t="s">
        <v>102</v>
      </c>
      <c r="F8" s="28" t="s">
        <v>103</v>
      </c>
      <c r="G8" s="28">
        <v>2018</v>
      </c>
    </row>
    <row r="9" spans="1:7" ht="210" x14ac:dyDescent="0.3">
      <c r="A9" s="25"/>
      <c r="B9" s="27"/>
      <c r="C9" s="28">
        <v>1.2</v>
      </c>
      <c r="D9" s="29" t="s">
        <v>104</v>
      </c>
      <c r="E9" s="29" t="s">
        <v>105</v>
      </c>
      <c r="F9" s="28" t="s">
        <v>106</v>
      </c>
      <c r="G9" s="28">
        <v>2018</v>
      </c>
    </row>
    <row r="10" spans="1:7" ht="255" x14ac:dyDescent="0.3">
      <c r="A10" s="25"/>
      <c r="B10" s="27"/>
      <c r="C10" s="28" t="s">
        <v>107</v>
      </c>
      <c r="D10" s="29" t="s">
        <v>108</v>
      </c>
      <c r="E10" s="29" t="s">
        <v>109</v>
      </c>
      <c r="F10" s="28" t="s">
        <v>110</v>
      </c>
      <c r="G10" s="28">
        <v>2018</v>
      </c>
    </row>
    <row r="11" spans="1:7" ht="75" x14ac:dyDescent="0.3">
      <c r="A11" s="25"/>
      <c r="B11" s="27"/>
      <c r="C11" s="28">
        <v>1.3</v>
      </c>
      <c r="D11" s="29" t="s">
        <v>111</v>
      </c>
      <c r="E11" s="29" t="s">
        <v>112</v>
      </c>
      <c r="F11" s="28" t="s">
        <v>113</v>
      </c>
      <c r="G11" s="28">
        <v>2018</v>
      </c>
    </row>
    <row r="12" spans="1:7" ht="150" x14ac:dyDescent="0.3">
      <c r="A12" s="25"/>
      <c r="B12" s="691" t="s">
        <v>114</v>
      </c>
      <c r="C12" s="28" t="s">
        <v>115</v>
      </c>
      <c r="D12" s="29" t="s">
        <v>116</v>
      </c>
      <c r="E12" s="29" t="s">
        <v>117</v>
      </c>
      <c r="F12" s="28" t="s">
        <v>118</v>
      </c>
      <c r="G12" s="28" t="s">
        <v>119</v>
      </c>
    </row>
    <row r="13" spans="1:7" ht="90" x14ac:dyDescent="0.3">
      <c r="A13" s="25"/>
      <c r="B13" s="691"/>
      <c r="C13" s="28" t="s">
        <v>120</v>
      </c>
      <c r="D13" s="29" t="s">
        <v>121</v>
      </c>
      <c r="E13" s="29" t="s">
        <v>122</v>
      </c>
      <c r="F13" s="28" t="s">
        <v>118</v>
      </c>
      <c r="G13" s="28" t="s">
        <v>123</v>
      </c>
    </row>
    <row r="14" spans="1:7" ht="75" x14ac:dyDescent="0.3">
      <c r="A14" s="25"/>
      <c r="B14" s="691"/>
      <c r="C14" s="28" t="s">
        <v>124</v>
      </c>
      <c r="D14" s="29" t="s">
        <v>125</v>
      </c>
      <c r="E14" s="29" t="s">
        <v>126</v>
      </c>
      <c r="F14" s="28" t="s">
        <v>118</v>
      </c>
      <c r="G14" s="28" t="s">
        <v>119</v>
      </c>
    </row>
    <row r="15" spans="1:7" ht="75" x14ac:dyDescent="0.3">
      <c r="A15" s="25"/>
      <c r="B15" s="691"/>
      <c r="C15" s="28" t="s">
        <v>127</v>
      </c>
      <c r="D15" s="29" t="s">
        <v>128</v>
      </c>
      <c r="E15" s="29" t="s">
        <v>129</v>
      </c>
      <c r="F15" s="28" t="s">
        <v>130</v>
      </c>
      <c r="G15" s="28" t="s">
        <v>131</v>
      </c>
    </row>
    <row r="16" spans="1:7" ht="165" x14ac:dyDescent="0.3">
      <c r="A16" s="25"/>
      <c r="B16" s="691"/>
      <c r="C16" s="28" t="s">
        <v>132</v>
      </c>
      <c r="D16" s="29" t="s">
        <v>133</v>
      </c>
      <c r="E16" s="29" t="s">
        <v>134</v>
      </c>
      <c r="F16" s="28" t="s">
        <v>130</v>
      </c>
      <c r="G16" s="28" t="s">
        <v>131</v>
      </c>
    </row>
    <row r="17" spans="1:7" ht="165" x14ac:dyDescent="0.3">
      <c r="A17" s="25"/>
      <c r="B17" s="707" t="s">
        <v>135</v>
      </c>
      <c r="C17" s="28" t="s">
        <v>136</v>
      </c>
      <c r="D17" s="29" t="s">
        <v>137</v>
      </c>
      <c r="E17" s="29" t="s">
        <v>138</v>
      </c>
      <c r="F17" s="28" t="s">
        <v>139</v>
      </c>
      <c r="G17" s="28" t="s">
        <v>131</v>
      </c>
    </row>
    <row r="18" spans="1:7" ht="135" x14ac:dyDescent="0.3">
      <c r="A18" s="25"/>
      <c r="B18" s="707"/>
      <c r="C18" s="28" t="s">
        <v>140</v>
      </c>
      <c r="D18" s="29" t="s">
        <v>141</v>
      </c>
      <c r="E18" s="29" t="s">
        <v>142</v>
      </c>
      <c r="F18" s="28" t="s">
        <v>143</v>
      </c>
      <c r="G18" s="28" t="s">
        <v>119</v>
      </c>
    </row>
    <row r="19" spans="1:7" ht="90" x14ac:dyDescent="0.3">
      <c r="A19" s="25"/>
      <c r="B19" s="707"/>
      <c r="C19" s="28" t="s">
        <v>144</v>
      </c>
      <c r="D19" s="29" t="s">
        <v>145</v>
      </c>
      <c r="E19" s="29" t="s">
        <v>146</v>
      </c>
      <c r="F19" s="28" t="s">
        <v>147</v>
      </c>
      <c r="G19" s="28" t="s">
        <v>131</v>
      </c>
    </row>
    <row r="20" spans="1:7" ht="105" x14ac:dyDescent="0.3">
      <c r="A20" s="25"/>
      <c r="B20" s="707"/>
      <c r="C20" s="28" t="s">
        <v>148</v>
      </c>
      <c r="D20" s="29" t="s">
        <v>149</v>
      </c>
      <c r="E20" s="29" t="s">
        <v>150</v>
      </c>
      <c r="F20" s="28" t="s">
        <v>151</v>
      </c>
      <c r="G20" s="28" t="s">
        <v>123</v>
      </c>
    </row>
    <row r="21" spans="1:7" ht="90" x14ac:dyDescent="0.3">
      <c r="A21" s="25"/>
      <c r="B21" s="707"/>
      <c r="C21" s="28" t="s">
        <v>152</v>
      </c>
      <c r="D21" s="29" t="s">
        <v>153</v>
      </c>
      <c r="E21" s="29" t="s">
        <v>154</v>
      </c>
      <c r="F21" s="28" t="s">
        <v>151</v>
      </c>
      <c r="G21" s="28" t="s">
        <v>123</v>
      </c>
    </row>
    <row r="22" spans="1:7" ht="195" x14ac:dyDescent="0.3">
      <c r="A22" s="25"/>
      <c r="B22" s="707"/>
      <c r="C22" s="28" t="s">
        <v>155</v>
      </c>
      <c r="D22" s="29" t="s">
        <v>156</v>
      </c>
      <c r="E22" s="29" t="s">
        <v>157</v>
      </c>
      <c r="F22" s="28" t="s">
        <v>158</v>
      </c>
      <c r="G22" s="28" t="s">
        <v>159</v>
      </c>
    </row>
    <row r="23" spans="1:7" ht="30" x14ac:dyDescent="0.3">
      <c r="A23" s="25"/>
      <c r="B23" s="707"/>
      <c r="C23" s="28" t="s">
        <v>160</v>
      </c>
      <c r="D23" s="29" t="s">
        <v>161</v>
      </c>
      <c r="E23" s="29" t="s">
        <v>162</v>
      </c>
      <c r="F23" s="28" t="s">
        <v>163</v>
      </c>
      <c r="G23" s="28" t="s">
        <v>119</v>
      </c>
    </row>
    <row r="24" spans="1:7" ht="165" x14ac:dyDescent="0.3">
      <c r="A24" s="25"/>
      <c r="B24" s="707"/>
      <c r="C24" s="28" t="s">
        <v>164</v>
      </c>
      <c r="D24" s="29" t="s">
        <v>165</v>
      </c>
      <c r="E24" s="29" t="s">
        <v>166</v>
      </c>
      <c r="F24" s="28" t="s">
        <v>167</v>
      </c>
      <c r="G24" s="28" t="s">
        <v>159</v>
      </c>
    </row>
    <row r="25" spans="1:7" ht="300" x14ac:dyDescent="0.3">
      <c r="A25" s="25"/>
      <c r="B25" s="707" t="s">
        <v>135</v>
      </c>
      <c r="C25" s="28" t="s">
        <v>168</v>
      </c>
      <c r="D25" s="29" t="s">
        <v>169</v>
      </c>
      <c r="E25" s="29" t="s">
        <v>170</v>
      </c>
      <c r="F25" s="28" t="s">
        <v>171</v>
      </c>
      <c r="G25" s="28" t="s">
        <v>159</v>
      </c>
    </row>
    <row r="26" spans="1:7" ht="90" x14ac:dyDescent="0.3">
      <c r="A26" s="25"/>
      <c r="B26" s="707"/>
      <c r="C26" s="28" t="s">
        <v>172</v>
      </c>
      <c r="D26" s="29" t="s">
        <v>173</v>
      </c>
      <c r="E26" s="29" t="s">
        <v>174</v>
      </c>
      <c r="F26" s="29" t="s">
        <v>175</v>
      </c>
      <c r="G26" s="28" t="s">
        <v>159</v>
      </c>
    </row>
    <row r="27" spans="1:7" ht="120" x14ac:dyDescent="0.3">
      <c r="A27" s="25"/>
      <c r="B27" s="686" t="s">
        <v>176</v>
      </c>
      <c r="C27" s="28" t="s">
        <v>177</v>
      </c>
      <c r="D27" s="29" t="s">
        <v>178</v>
      </c>
      <c r="E27" s="29" t="s">
        <v>179</v>
      </c>
      <c r="F27" s="28" t="s">
        <v>180</v>
      </c>
      <c r="G27" s="28">
        <v>2018</v>
      </c>
    </row>
    <row r="28" spans="1:7" ht="90" x14ac:dyDescent="0.3">
      <c r="A28" s="25"/>
      <c r="B28" s="687"/>
      <c r="C28" s="28" t="s">
        <v>181</v>
      </c>
      <c r="D28" s="29" t="s">
        <v>182</v>
      </c>
      <c r="E28" s="29" t="s">
        <v>183</v>
      </c>
      <c r="F28" s="28" t="s">
        <v>184</v>
      </c>
      <c r="G28" s="28">
        <v>2018</v>
      </c>
    </row>
    <row r="29" spans="1:7" ht="165" x14ac:dyDescent="0.3">
      <c r="A29" s="25"/>
      <c r="B29" s="30" t="s">
        <v>185</v>
      </c>
      <c r="C29" s="28" t="s">
        <v>186</v>
      </c>
      <c r="D29" s="29" t="s">
        <v>187</v>
      </c>
      <c r="E29" s="29" t="s">
        <v>188</v>
      </c>
      <c r="F29" s="28" t="s">
        <v>189</v>
      </c>
      <c r="G29" s="28">
        <v>2018</v>
      </c>
    </row>
    <row r="30" spans="1:7" ht="150" x14ac:dyDescent="0.3">
      <c r="A30" s="25"/>
      <c r="B30" s="31" t="s">
        <v>190</v>
      </c>
      <c r="C30" s="28" t="s">
        <v>191</v>
      </c>
      <c r="D30" s="29" t="s">
        <v>192</v>
      </c>
      <c r="E30" s="29" t="s">
        <v>193</v>
      </c>
      <c r="F30" s="28" t="s">
        <v>194</v>
      </c>
      <c r="G30" s="28">
        <v>2018</v>
      </c>
    </row>
    <row r="34" spans="1:17" x14ac:dyDescent="0.3">
      <c r="A34" s="32"/>
      <c r="B34" s="32"/>
      <c r="C34" s="32"/>
      <c r="D34" s="32"/>
      <c r="E34" s="32"/>
      <c r="F34" s="32"/>
      <c r="G34" s="32"/>
      <c r="H34" s="32"/>
      <c r="I34" s="32"/>
      <c r="J34" s="32"/>
      <c r="K34" s="32"/>
      <c r="L34" s="32"/>
      <c r="M34" s="32"/>
      <c r="N34" s="32"/>
      <c r="O34" s="32"/>
      <c r="P34" s="32"/>
      <c r="Q34" s="32"/>
    </row>
    <row r="35" spans="1:17" ht="15.6" x14ac:dyDescent="0.3">
      <c r="A35" s="708" t="s">
        <v>195</v>
      </c>
      <c r="B35" s="709"/>
      <c r="C35" s="709"/>
      <c r="D35" s="709"/>
      <c r="E35" s="709"/>
      <c r="F35" s="709"/>
      <c r="G35" s="709"/>
      <c r="H35" s="709"/>
      <c r="I35" s="709"/>
      <c r="J35" s="709"/>
      <c r="K35" s="709"/>
      <c r="L35" s="709"/>
      <c r="M35" s="709"/>
      <c r="N35" s="709"/>
      <c r="O35" s="709"/>
      <c r="P35" s="709"/>
      <c r="Q35" s="709"/>
    </row>
    <row r="36" spans="1:17" ht="15.6" x14ac:dyDescent="0.3">
      <c r="A36" s="33"/>
      <c r="B36" s="34"/>
      <c r="C36" s="34"/>
      <c r="D36" s="34"/>
      <c r="E36" s="34"/>
      <c r="F36" s="34"/>
      <c r="G36" s="34"/>
      <c r="H36" s="34"/>
      <c r="I36" s="34"/>
      <c r="J36" s="34"/>
      <c r="K36" s="34"/>
      <c r="L36" s="34"/>
      <c r="M36" s="32"/>
      <c r="N36" s="32"/>
      <c r="O36" s="32"/>
      <c r="P36" s="32"/>
      <c r="Q36" s="32"/>
    </row>
    <row r="37" spans="1:17" ht="15.6" x14ac:dyDescent="0.3">
      <c r="B37" s="700" t="s">
        <v>196</v>
      </c>
      <c r="C37" s="700"/>
      <c r="D37" s="700"/>
      <c r="E37" s="700"/>
      <c r="F37" s="700"/>
      <c r="G37" s="704" t="s">
        <v>197</v>
      </c>
      <c r="H37" s="705"/>
      <c r="I37" s="705"/>
      <c r="J37" s="706"/>
      <c r="L37" s="34"/>
      <c r="M37" s="32"/>
      <c r="N37" s="32"/>
      <c r="O37" s="32"/>
      <c r="P37" s="32"/>
      <c r="Q37" s="32"/>
    </row>
    <row r="38" spans="1:17" ht="25.2" x14ac:dyDescent="0.3">
      <c r="A38" s="35"/>
      <c r="B38" s="36"/>
      <c r="C38" s="36"/>
      <c r="D38" s="36"/>
      <c r="E38" s="36"/>
      <c r="F38" s="36"/>
      <c r="G38" s="36"/>
      <c r="H38" s="36"/>
      <c r="K38" s="36"/>
      <c r="L38" s="36"/>
      <c r="M38" s="32"/>
      <c r="N38" s="32"/>
      <c r="O38" s="32"/>
      <c r="P38" s="32"/>
      <c r="Q38" s="32"/>
    </row>
    <row r="39" spans="1:17" x14ac:dyDescent="0.3">
      <c r="B39" s="700" t="s">
        <v>198</v>
      </c>
      <c r="C39" s="700"/>
      <c r="D39" s="700"/>
      <c r="E39" s="700"/>
      <c r="F39" s="700"/>
      <c r="G39" s="701" t="s">
        <v>199</v>
      </c>
      <c r="H39" s="702"/>
      <c r="I39" s="703"/>
      <c r="J39" s="37"/>
      <c r="L39" s="38" t="s">
        <v>200</v>
      </c>
      <c r="M39" s="39" t="s">
        <v>201</v>
      </c>
      <c r="N39" s="32"/>
      <c r="O39" s="32"/>
      <c r="P39" s="32"/>
      <c r="Q39" s="32"/>
    </row>
    <row r="40" spans="1:17" ht="15.6" x14ac:dyDescent="0.3">
      <c r="A40" s="40"/>
      <c r="B40" s="41"/>
      <c r="C40" s="32"/>
      <c r="D40" s="32"/>
      <c r="E40" s="32"/>
      <c r="F40" s="42"/>
      <c r="G40" s="41"/>
      <c r="H40" s="41"/>
      <c r="I40" s="41"/>
      <c r="J40" s="42"/>
      <c r="L40" s="42"/>
      <c r="M40" s="42"/>
      <c r="N40" s="32"/>
      <c r="O40" s="32"/>
      <c r="P40" s="32"/>
      <c r="Q40" s="32"/>
    </row>
    <row r="41" spans="1:17" ht="26.4" x14ac:dyDescent="0.3">
      <c r="B41" s="700" t="s">
        <v>202</v>
      </c>
      <c r="C41" s="700"/>
      <c r="D41" s="700"/>
      <c r="E41" s="700"/>
      <c r="F41" s="700"/>
      <c r="G41" s="701" t="s">
        <v>203</v>
      </c>
      <c r="H41" s="702"/>
      <c r="I41" s="703"/>
      <c r="J41" s="43"/>
      <c r="K41" s="44"/>
      <c r="L41" s="38" t="s">
        <v>204</v>
      </c>
      <c r="M41" s="39">
        <v>2018</v>
      </c>
      <c r="N41" s="32"/>
      <c r="O41" s="32"/>
      <c r="P41" s="32"/>
      <c r="Q41" s="32"/>
    </row>
    <row r="42" spans="1:17" x14ac:dyDescent="0.3">
      <c r="A42" s="38"/>
      <c r="B42" s="38"/>
      <c r="C42" s="32"/>
      <c r="D42" s="32"/>
      <c r="E42" s="32"/>
      <c r="F42" s="45"/>
      <c r="G42" s="38"/>
      <c r="H42" s="38"/>
      <c r="I42" s="38"/>
      <c r="J42" s="43"/>
      <c r="K42" s="44"/>
      <c r="M42" s="32"/>
      <c r="N42" s="32"/>
      <c r="O42" s="32"/>
      <c r="P42" s="32"/>
      <c r="Q42" s="32"/>
    </row>
    <row r="43" spans="1:17" x14ac:dyDescent="0.3">
      <c r="B43" s="700" t="s">
        <v>205</v>
      </c>
      <c r="C43" s="700"/>
      <c r="D43" s="700"/>
      <c r="E43" s="700"/>
      <c r="F43" s="700"/>
      <c r="G43" s="701" t="s">
        <v>206</v>
      </c>
      <c r="H43" s="702"/>
      <c r="I43" s="703"/>
      <c r="J43" s="43"/>
      <c r="K43" s="44"/>
      <c r="M43" s="32"/>
      <c r="N43" s="32"/>
      <c r="O43" s="32"/>
      <c r="P43" s="32"/>
      <c r="Q43" s="32"/>
    </row>
    <row r="44" spans="1:17" x14ac:dyDescent="0.3">
      <c r="A44" s="32"/>
      <c r="B44" s="32"/>
      <c r="C44" s="32"/>
      <c r="D44" s="32"/>
      <c r="E44" s="32"/>
      <c r="F44" s="32"/>
      <c r="G44" s="32"/>
      <c r="H44" s="32"/>
      <c r="I44" s="32"/>
      <c r="J44" s="32"/>
      <c r="K44" s="32"/>
      <c r="L44" s="32"/>
      <c r="M44" s="32"/>
      <c r="N44" s="32"/>
      <c r="O44" s="32"/>
      <c r="P44" s="32"/>
      <c r="Q44" s="32"/>
    </row>
    <row r="45" spans="1:17" x14ac:dyDescent="0.3">
      <c r="A45" s="697" t="s">
        <v>207</v>
      </c>
      <c r="B45" s="698"/>
      <c r="C45" s="698"/>
      <c r="D45" s="698"/>
      <c r="E45" s="698"/>
      <c r="F45" s="698"/>
      <c r="G45" s="698"/>
      <c r="H45" s="699"/>
      <c r="I45" s="697" t="s">
        <v>208</v>
      </c>
      <c r="J45" s="698"/>
      <c r="K45" s="698"/>
      <c r="L45" s="698"/>
      <c r="M45" s="699"/>
      <c r="N45" s="697" t="s">
        <v>209</v>
      </c>
      <c r="O45" s="698"/>
      <c r="P45" s="698"/>
      <c r="Q45" s="699"/>
    </row>
    <row r="46" spans="1:17" ht="36" x14ac:dyDescent="0.3">
      <c r="A46" s="697" t="s">
        <v>210</v>
      </c>
      <c r="B46" s="698"/>
      <c r="C46" s="699"/>
      <c r="D46" s="697" t="s">
        <v>211</v>
      </c>
      <c r="E46" s="699"/>
      <c r="F46" s="697" t="s">
        <v>212</v>
      </c>
      <c r="G46" s="699"/>
      <c r="H46" s="46" t="s">
        <v>213</v>
      </c>
      <c r="I46" s="46" t="s">
        <v>214</v>
      </c>
      <c r="J46" s="46" t="s">
        <v>215</v>
      </c>
      <c r="K46" s="46" t="s">
        <v>216</v>
      </c>
      <c r="L46" s="46" t="s">
        <v>217</v>
      </c>
      <c r="M46" s="46" t="s">
        <v>218</v>
      </c>
      <c r="N46" s="46" t="s">
        <v>219</v>
      </c>
      <c r="O46" s="46" t="s">
        <v>220</v>
      </c>
      <c r="P46" s="46" t="s">
        <v>221</v>
      </c>
      <c r="Q46" s="46" t="s">
        <v>222</v>
      </c>
    </row>
    <row r="47" spans="1:17" ht="148.19999999999999" x14ac:dyDescent="0.3">
      <c r="A47" s="692" t="s">
        <v>223</v>
      </c>
      <c r="B47" s="693"/>
      <c r="C47" s="694"/>
      <c r="D47" s="695">
        <v>16544</v>
      </c>
      <c r="E47" s="696"/>
      <c r="F47" s="692" t="s">
        <v>224</v>
      </c>
      <c r="G47" s="694"/>
      <c r="H47" s="47" t="s">
        <v>225</v>
      </c>
      <c r="I47" s="48" t="s">
        <v>226</v>
      </c>
      <c r="J47" s="48" t="s">
        <v>227</v>
      </c>
      <c r="K47" s="48" t="s">
        <v>228</v>
      </c>
      <c r="L47" s="49" t="s">
        <v>229</v>
      </c>
      <c r="M47" s="49" t="s">
        <v>230</v>
      </c>
      <c r="N47" s="50" t="s">
        <v>231</v>
      </c>
      <c r="O47" s="50" t="s">
        <v>232</v>
      </c>
      <c r="P47" s="50" t="s">
        <v>233</v>
      </c>
      <c r="Q47" s="49" t="s">
        <v>234</v>
      </c>
    </row>
    <row r="48" spans="1:17" ht="136.80000000000001" x14ac:dyDescent="0.3">
      <c r="A48" s="692" t="s">
        <v>223</v>
      </c>
      <c r="B48" s="693"/>
      <c r="C48" s="694"/>
      <c r="D48" s="695">
        <v>23799</v>
      </c>
      <c r="E48" s="696"/>
      <c r="F48" s="692" t="s">
        <v>235</v>
      </c>
      <c r="G48" s="694"/>
      <c r="H48" s="47" t="s">
        <v>225</v>
      </c>
      <c r="I48" s="48" t="s">
        <v>236</v>
      </c>
      <c r="J48" s="51" t="s">
        <v>237</v>
      </c>
      <c r="K48" s="48" t="s">
        <v>228</v>
      </c>
      <c r="L48" s="49" t="s">
        <v>229</v>
      </c>
      <c r="M48" s="49" t="s">
        <v>238</v>
      </c>
      <c r="N48" s="50" t="s">
        <v>231</v>
      </c>
      <c r="O48" s="50" t="s">
        <v>232</v>
      </c>
      <c r="P48" s="50" t="s">
        <v>233</v>
      </c>
      <c r="Q48" s="49" t="s">
        <v>239</v>
      </c>
    </row>
    <row r="49" spans="1:17" ht="148.19999999999999" x14ac:dyDescent="0.3">
      <c r="A49" s="692" t="s">
        <v>223</v>
      </c>
      <c r="B49" s="693"/>
      <c r="C49" s="694"/>
      <c r="D49" s="695">
        <v>24226</v>
      </c>
      <c r="E49" s="696"/>
      <c r="F49" s="692" t="s">
        <v>240</v>
      </c>
      <c r="G49" s="694"/>
      <c r="H49" s="47" t="s">
        <v>225</v>
      </c>
      <c r="I49" s="48" t="s">
        <v>241</v>
      </c>
      <c r="J49" s="48" t="s">
        <v>227</v>
      </c>
      <c r="K49" s="48" t="s">
        <v>228</v>
      </c>
      <c r="L49" s="49" t="s">
        <v>229</v>
      </c>
      <c r="M49" s="49" t="s">
        <v>230</v>
      </c>
      <c r="N49" s="50" t="s">
        <v>231</v>
      </c>
      <c r="O49" s="50" t="s">
        <v>232</v>
      </c>
      <c r="P49" s="50" t="s">
        <v>233</v>
      </c>
      <c r="Q49" s="49" t="s">
        <v>234</v>
      </c>
    </row>
    <row r="50" spans="1:17" ht="148.19999999999999" x14ac:dyDescent="0.3">
      <c r="A50" s="692" t="s">
        <v>223</v>
      </c>
      <c r="B50" s="693"/>
      <c r="C50" s="694"/>
      <c r="D50" s="695">
        <v>24227</v>
      </c>
      <c r="E50" s="696"/>
      <c r="F50" s="692" t="s">
        <v>242</v>
      </c>
      <c r="G50" s="694"/>
      <c r="H50" s="47" t="s">
        <v>225</v>
      </c>
      <c r="I50" s="48" t="s">
        <v>241</v>
      </c>
      <c r="J50" s="48" t="s">
        <v>227</v>
      </c>
      <c r="K50" s="48" t="s">
        <v>228</v>
      </c>
      <c r="L50" s="49" t="s">
        <v>229</v>
      </c>
      <c r="M50" s="49" t="s">
        <v>230</v>
      </c>
      <c r="N50" s="50" t="s">
        <v>231</v>
      </c>
      <c r="O50" s="50" t="s">
        <v>232</v>
      </c>
      <c r="P50" s="50" t="s">
        <v>233</v>
      </c>
      <c r="Q50" s="49" t="s">
        <v>234</v>
      </c>
    </row>
    <row r="51" spans="1:17" ht="148.19999999999999" x14ac:dyDescent="0.3">
      <c r="A51" s="692" t="s">
        <v>243</v>
      </c>
      <c r="B51" s="693"/>
      <c r="C51" s="694"/>
      <c r="D51" s="695">
        <v>28561</v>
      </c>
      <c r="E51" s="696"/>
      <c r="F51" s="692" t="s">
        <v>244</v>
      </c>
      <c r="G51" s="694"/>
      <c r="H51" s="47" t="s">
        <v>225</v>
      </c>
      <c r="I51" s="48" t="s">
        <v>241</v>
      </c>
      <c r="J51" s="48" t="s">
        <v>227</v>
      </c>
      <c r="K51" s="48" t="s">
        <v>228</v>
      </c>
      <c r="L51" s="49" t="s">
        <v>229</v>
      </c>
      <c r="M51" s="49" t="s">
        <v>230</v>
      </c>
      <c r="N51" s="50" t="s">
        <v>231</v>
      </c>
      <c r="O51" s="50" t="s">
        <v>232</v>
      </c>
      <c r="P51" s="50" t="s">
        <v>233</v>
      </c>
      <c r="Q51" s="49" t="s">
        <v>234</v>
      </c>
    </row>
    <row r="54" spans="1:17" ht="17.399999999999999" x14ac:dyDescent="0.3">
      <c r="A54" s="25"/>
      <c r="B54" s="25"/>
      <c r="C54" s="52" t="s">
        <v>90</v>
      </c>
      <c r="D54" s="52"/>
      <c r="E54" s="52"/>
      <c r="F54" s="25"/>
      <c r="G54" s="25"/>
    </row>
    <row r="55" spans="1:17" ht="17.399999999999999" x14ac:dyDescent="0.3">
      <c r="A55" s="25"/>
      <c r="B55" s="25"/>
      <c r="C55" s="681" t="s">
        <v>91</v>
      </c>
      <c r="D55" s="681"/>
      <c r="E55" s="681"/>
      <c r="F55" s="25"/>
      <c r="G55" s="25"/>
    </row>
    <row r="56" spans="1:17" ht="17.399999999999999" x14ac:dyDescent="0.3">
      <c r="A56" s="25"/>
      <c r="B56" s="25"/>
      <c r="C56" s="681" t="s">
        <v>245</v>
      </c>
      <c r="D56" s="681"/>
      <c r="E56" s="681"/>
      <c r="F56" s="25"/>
      <c r="G56" s="25"/>
    </row>
    <row r="57" spans="1:17" ht="28.2" x14ac:dyDescent="0.3">
      <c r="A57" s="25"/>
      <c r="B57" s="682" t="s">
        <v>93</v>
      </c>
      <c r="C57" s="682"/>
      <c r="D57" s="682"/>
      <c r="E57" s="682"/>
      <c r="F57" s="682"/>
      <c r="G57" s="682"/>
    </row>
    <row r="58" spans="1:17" ht="22.8" x14ac:dyDescent="0.3">
      <c r="A58" s="25"/>
      <c r="B58" s="683" t="s">
        <v>246</v>
      </c>
      <c r="C58" s="683"/>
      <c r="D58" s="683"/>
      <c r="E58" s="683"/>
      <c r="F58" s="683"/>
      <c r="G58" s="683"/>
    </row>
    <row r="59" spans="1:17" ht="31.2" x14ac:dyDescent="0.3">
      <c r="A59" s="25"/>
      <c r="B59" s="26" t="s">
        <v>95</v>
      </c>
      <c r="C59" s="684" t="s">
        <v>96</v>
      </c>
      <c r="D59" s="685"/>
      <c r="E59" s="26" t="s">
        <v>97</v>
      </c>
      <c r="F59" s="26" t="s">
        <v>98</v>
      </c>
      <c r="G59" s="26" t="s">
        <v>99</v>
      </c>
    </row>
    <row r="60" spans="1:17" ht="225" x14ac:dyDescent="0.3">
      <c r="A60" s="25"/>
      <c r="B60" s="688" t="s">
        <v>247</v>
      </c>
      <c r="C60" s="28" t="s">
        <v>248</v>
      </c>
      <c r="D60" s="29" t="s">
        <v>249</v>
      </c>
      <c r="E60" s="29" t="s">
        <v>250</v>
      </c>
      <c r="F60" s="31" t="s">
        <v>251</v>
      </c>
      <c r="G60" s="31" t="s">
        <v>252</v>
      </c>
    </row>
    <row r="61" spans="1:17" ht="409.6" x14ac:dyDescent="0.3">
      <c r="A61" s="25"/>
      <c r="B61" s="689"/>
      <c r="C61" s="28" t="s">
        <v>253</v>
      </c>
      <c r="D61" s="29" t="s">
        <v>254</v>
      </c>
      <c r="E61" s="29" t="s">
        <v>255</v>
      </c>
      <c r="F61" s="31" t="s">
        <v>256</v>
      </c>
      <c r="G61" s="31" t="s">
        <v>257</v>
      </c>
    </row>
    <row r="62" spans="1:17" ht="165" x14ac:dyDescent="0.3">
      <c r="A62" s="25"/>
      <c r="B62" s="53" t="s">
        <v>258</v>
      </c>
      <c r="C62" s="28" t="s">
        <v>115</v>
      </c>
      <c r="D62" s="29" t="s">
        <v>259</v>
      </c>
      <c r="E62" s="29" t="s">
        <v>260</v>
      </c>
      <c r="F62" s="28" t="s">
        <v>261</v>
      </c>
      <c r="G62" s="28" t="s">
        <v>262</v>
      </c>
    </row>
    <row r="63" spans="1:17" ht="270" x14ac:dyDescent="0.3">
      <c r="A63" s="25"/>
      <c r="B63" s="53" t="s">
        <v>263</v>
      </c>
      <c r="C63" s="28" t="s">
        <v>177</v>
      </c>
      <c r="D63" s="29" t="s">
        <v>264</v>
      </c>
      <c r="E63" s="29" t="s">
        <v>265</v>
      </c>
      <c r="F63" s="31" t="s">
        <v>266</v>
      </c>
      <c r="G63" s="31" t="s">
        <v>64</v>
      </c>
    </row>
    <row r="64" spans="1:17" ht="60" x14ac:dyDescent="0.3">
      <c r="A64" s="25"/>
      <c r="B64" s="688" t="s">
        <v>267</v>
      </c>
      <c r="C64" s="28" t="s">
        <v>186</v>
      </c>
      <c r="D64" s="29" t="s">
        <v>268</v>
      </c>
      <c r="E64" s="29" t="s">
        <v>269</v>
      </c>
      <c r="F64" s="31" t="s">
        <v>270</v>
      </c>
      <c r="G64" s="31" t="s">
        <v>271</v>
      </c>
    </row>
    <row r="65" spans="1:8" ht="120" x14ac:dyDescent="0.3">
      <c r="A65" s="25"/>
      <c r="B65" s="690"/>
      <c r="C65" s="28" t="s">
        <v>272</v>
      </c>
      <c r="D65" s="29" t="s">
        <v>273</v>
      </c>
      <c r="E65" s="54" t="s">
        <v>274</v>
      </c>
      <c r="F65" s="31" t="s">
        <v>275</v>
      </c>
      <c r="G65" s="31" t="s">
        <v>276</v>
      </c>
    </row>
    <row r="69" spans="1:8" ht="17.399999999999999" x14ac:dyDescent="0.3">
      <c r="B69" s="25"/>
      <c r="C69" s="25"/>
      <c r="D69" s="52" t="s">
        <v>90</v>
      </c>
      <c r="E69" s="52"/>
      <c r="F69" s="52"/>
      <c r="G69" s="25"/>
      <c r="H69" s="25"/>
    </row>
    <row r="70" spans="1:8" ht="17.399999999999999" x14ac:dyDescent="0.3">
      <c r="B70" s="25"/>
      <c r="C70" s="25"/>
      <c r="D70" s="681" t="s">
        <v>91</v>
      </c>
      <c r="E70" s="681"/>
      <c r="F70" s="681"/>
      <c r="G70" s="25"/>
      <c r="H70" s="25"/>
    </row>
    <row r="71" spans="1:8" ht="17.399999999999999" x14ac:dyDescent="0.3">
      <c r="B71" s="25"/>
      <c r="C71" s="25"/>
      <c r="D71" s="681" t="s">
        <v>92</v>
      </c>
      <c r="E71" s="681"/>
      <c r="F71" s="681"/>
      <c r="G71" s="25"/>
      <c r="H71" s="25"/>
    </row>
    <row r="72" spans="1:8" ht="28.2" x14ac:dyDescent="0.3">
      <c r="B72" s="25"/>
      <c r="C72" s="682" t="s">
        <v>93</v>
      </c>
      <c r="D72" s="682"/>
      <c r="E72" s="682"/>
      <c r="F72" s="682"/>
      <c r="G72" s="682"/>
      <c r="H72" s="682"/>
    </row>
    <row r="73" spans="1:8" ht="22.8" x14ac:dyDescent="0.3">
      <c r="B73" s="25"/>
      <c r="C73" s="683" t="s">
        <v>277</v>
      </c>
      <c r="D73" s="683"/>
      <c r="E73" s="683"/>
      <c r="F73" s="683"/>
      <c r="G73" s="683"/>
      <c r="H73" s="683"/>
    </row>
    <row r="74" spans="1:8" ht="46.8" x14ac:dyDescent="0.3">
      <c r="B74" s="25"/>
      <c r="C74" s="26" t="s">
        <v>95</v>
      </c>
      <c r="D74" s="684" t="s">
        <v>96</v>
      </c>
      <c r="E74" s="685"/>
      <c r="F74" s="26" t="s">
        <v>97</v>
      </c>
      <c r="G74" s="26" t="s">
        <v>98</v>
      </c>
      <c r="H74" s="26" t="s">
        <v>99</v>
      </c>
    </row>
    <row r="75" spans="1:8" ht="90" x14ac:dyDescent="0.3">
      <c r="B75" s="25"/>
      <c r="C75" s="686" t="s">
        <v>278</v>
      </c>
      <c r="D75" s="31" t="s">
        <v>248</v>
      </c>
      <c r="E75" s="29" t="s">
        <v>279</v>
      </c>
      <c r="F75" s="29" t="s">
        <v>280</v>
      </c>
      <c r="G75" s="31" t="s">
        <v>281</v>
      </c>
      <c r="H75" s="31" t="s">
        <v>252</v>
      </c>
    </row>
    <row r="76" spans="1:8" ht="60" x14ac:dyDescent="0.3">
      <c r="B76" s="25"/>
      <c r="C76" s="687"/>
      <c r="D76" s="31" t="s">
        <v>253</v>
      </c>
      <c r="E76" s="29" t="s">
        <v>282</v>
      </c>
      <c r="F76" s="29" t="s">
        <v>283</v>
      </c>
      <c r="G76" s="31" t="s">
        <v>284</v>
      </c>
      <c r="H76" s="31">
        <v>2018</v>
      </c>
    </row>
    <row r="77" spans="1:8" ht="409.6" x14ac:dyDescent="0.3">
      <c r="B77" s="25"/>
      <c r="C77" s="30" t="s">
        <v>285</v>
      </c>
      <c r="D77" s="31" t="s">
        <v>115</v>
      </c>
      <c r="E77" s="29" t="s">
        <v>286</v>
      </c>
      <c r="F77" s="29" t="s">
        <v>287</v>
      </c>
      <c r="G77" s="31" t="s">
        <v>288</v>
      </c>
      <c r="H77" s="31" t="s">
        <v>257</v>
      </c>
    </row>
    <row r="78" spans="1:8" ht="90" x14ac:dyDescent="0.3">
      <c r="B78" s="25"/>
      <c r="C78" s="30" t="s">
        <v>289</v>
      </c>
      <c r="D78" s="31" t="s">
        <v>177</v>
      </c>
      <c r="E78" s="29" t="s">
        <v>290</v>
      </c>
      <c r="F78" s="29" t="s">
        <v>291</v>
      </c>
      <c r="G78" s="31" t="s">
        <v>292</v>
      </c>
      <c r="H78" s="31" t="s">
        <v>293</v>
      </c>
    </row>
    <row r="79" spans="1:8" ht="75" x14ac:dyDescent="0.3">
      <c r="B79" s="25"/>
      <c r="C79" s="30" t="s">
        <v>294</v>
      </c>
      <c r="D79" s="31" t="s">
        <v>186</v>
      </c>
      <c r="E79" s="29" t="s">
        <v>295</v>
      </c>
      <c r="F79" s="29" t="s">
        <v>296</v>
      </c>
      <c r="G79" s="31" t="s">
        <v>297</v>
      </c>
      <c r="H79" s="31">
        <v>2018</v>
      </c>
    </row>
    <row r="80" spans="1:8" ht="75" x14ac:dyDescent="0.3">
      <c r="B80" s="25"/>
      <c r="C80" s="691" t="s">
        <v>298</v>
      </c>
      <c r="D80" s="31" t="s">
        <v>191</v>
      </c>
      <c r="E80" s="29" t="s">
        <v>299</v>
      </c>
      <c r="F80" s="29" t="s">
        <v>300</v>
      </c>
      <c r="G80" s="31" t="s">
        <v>301</v>
      </c>
      <c r="H80" s="31" t="s">
        <v>123</v>
      </c>
    </row>
    <row r="81" spans="2:9" ht="75" x14ac:dyDescent="0.3">
      <c r="B81" s="25"/>
      <c r="C81" s="691"/>
      <c r="D81" s="31" t="s">
        <v>302</v>
      </c>
      <c r="E81" s="29" t="s">
        <v>303</v>
      </c>
      <c r="F81" s="29" t="s">
        <v>304</v>
      </c>
      <c r="G81" s="31" t="s">
        <v>305</v>
      </c>
      <c r="H81" s="31" t="s">
        <v>306</v>
      </c>
    </row>
    <row r="84" spans="2:9" ht="17.399999999999999" x14ac:dyDescent="0.3">
      <c r="B84" s="25"/>
      <c r="C84" s="25"/>
      <c r="D84" s="52" t="s">
        <v>90</v>
      </c>
      <c r="E84" s="52"/>
      <c r="F84" s="52"/>
      <c r="G84" s="25"/>
      <c r="H84" s="25"/>
      <c r="I84" s="55"/>
    </row>
    <row r="85" spans="2:9" ht="17.399999999999999" x14ac:dyDescent="0.3">
      <c r="B85" s="25"/>
      <c r="C85" s="25"/>
      <c r="D85" s="681" t="s">
        <v>91</v>
      </c>
      <c r="E85" s="681"/>
      <c r="F85" s="681"/>
      <c r="G85" s="25"/>
      <c r="H85" s="25"/>
      <c r="I85" s="55"/>
    </row>
    <row r="86" spans="2:9" ht="17.399999999999999" x14ac:dyDescent="0.3">
      <c r="B86" s="25"/>
      <c r="C86" s="25"/>
      <c r="D86" s="681" t="s">
        <v>307</v>
      </c>
      <c r="E86" s="681"/>
      <c r="F86" s="681"/>
      <c r="G86" s="25"/>
      <c r="H86" s="25"/>
      <c r="I86" s="55"/>
    </row>
    <row r="87" spans="2:9" ht="28.2" x14ac:dyDescent="0.3">
      <c r="B87" s="25"/>
      <c r="C87" s="682" t="s">
        <v>308</v>
      </c>
      <c r="D87" s="682"/>
      <c r="E87" s="682"/>
      <c r="F87" s="682"/>
      <c r="G87" s="682"/>
      <c r="H87" s="682"/>
      <c r="I87" s="682"/>
    </row>
    <row r="88" spans="2:9" ht="22.8" x14ac:dyDescent="0.3">
      <c r="B88" s="25"/>
      <c r="C88" s="683" t="s">
        <v>309</v>
      </c>
      <c r="D88" s="683"/>
      <c r="E88" s="683"/>
      <c r="F88" s="683"/>
      <c r="G88" s="683"/>
      <c r="H88" s="683"/>
      <c r="I88" s="683"/>
    </row>
    <row r="89" spans="2:9" ht="46.8" x14ac:dyDescent="0.3">
      <c r="B89" s="25"/>
      <c r="C89" s="26" t="s">
        <v>95</v>
      </c>
      <c r="D89" s="684" t="s">
        <v>96</v>
      </c>
      <c r="E89" s="685"/>
      <c r="F89" s="26" t="s">
        <v>97</v>
      </c>
      <c r="G89" s="26" t="s">
        <v>310</v>
      </c>
      <c r="H89" s="26" t="s">
        <v>98</v>
      </c>
      <c r="I89" s="26" t="s">
        <v>99</v>
      </c>
    </row>
    <row r="90" spans="2:9" ht="90" x14ac:dyDescent="0.3">
      <c r="B90" s="25"/>
      <c r="C90" s="686" t="s">
        <v>311</v>
      </c>
      <c r="D90" s="31" t="s">
        <v>248</v>
      </c>
      <c r="E90" s="56" t="s">
        <v>312</v>
      </c>
      <c r="F90" s="31" t="s">
        <v>313</v>
      </c>
      <c r="G90" s="31" t="s">
        <v>314</v>
      </c>
      <c r="H90" s="31" t="s">
        <v>37</v>
      </c>
      <c r="I90" s="31" t="s">
        <v>315</v>
      </c>
    </row>
    <row r="91" spans="2:9" ht="75" x14ac:dyDescent="0.3">
      <c r="B91" s="25"/>
      <c r="C91" s="687"/>
      <c r="D91" s="31" t="s">
        <v>253</v>
      </c>
      <c r="E91" s="56" t="s">
        <v>316</v>
      </c>
      <c r="F91" s="31" t="s">
        <v>317</v>
      </c>
      <c r="G91" s="31" t="s">
        <v>318</v>
      </c>
      <c r="H91" s="31" t="s">
        <v>37</v>
      </c>
      <c r="I91" s="31" t="s">
        <v>257</v>
      </c>
    </row>
    <row r="92" spans="2:9" ht="180" x14ac:dyDescent="0.3">
      <c r="B92" s="25"/>
      <c r="C92" s="687"/>
      <c r="D92" s="31" t="s">
        <v>319</v>
      </c>
      <c r="E92" s="56" t="s">
        <v>320</v>
      </c>
      <c r="F92" s="31" t="s">
        <v>321</v>
      </c>
      <c r="G92" s="31" t="s">
        <v>322</v>
      </c>
      <c r="H92" s="31" t="s">
        <v>323</v>
      </c>
      <c r="I92" s="31" t="s">
        <v>257</v>
      </c>
    </row>
    <row r="93" spans="2:9" ht="150" x14ac:dyDescent="0.3">
      <c r="B93" s="25"/>
      <c r="C93" s="687"/>
      <c r="D93" s="31" t="s">
        <v>324</v>
      </c>
      <c r="E93" s="56" t="s">
        <v>325</v>
      </c>
      <c r="F93" s="31" t="s">
        <v>326</v>
      </c>
      <c r="G93" s="31" t="s">
        <v>327</v>
      </c>
      <c r="H93" s="31" t="s">
        <v>328</v>
      </c>
      <c r="I93" s="31" t="s">
        <v>257</v>
      </c>
    </row>
    <row r="94" spans="2:9" ht="120" x14ac:dyDescent="0.3">
      <c r="B94" s="25"/>
      <c r="C94" s="687"/>
      <c r="D94" s="31" t="s">
        <v>329</v>
      </c>
      <c r="E94" s="56" t="s">
        <v>330</v>
      </c>
      <c r="F94" s="31" t="s">
        <v>331</v>
      </c>
      <c r="G94" s="31" t="s">
        <v>332</v>
      </c>
      <c r="H94" s="31" t="s">
        <v>333</v>
      </c>
      <c r="I94" s="31" t="s">
        <v>257</v>
      </c>
    </row>
    <row r="95" spans="2:9" ht="180" x14ac:dyDescent="0.3">
      <c r="B95" s="25"/>
      <c r="C95" s="30" t="s">
        <v>334</v>
      </c>
      <c r="D95" s="31" t="s">
        <v>115</v>
      </c>
      <c r="E95" s="56" t="s">
        <v>335</v>
      </c>
      <c r="F95" s="56" t="s">
        <v>336</v>
      </c>
      <c r="G95" s="56" t="s">
        <v>337</v>
      </c>
      <c r="H95" s="56" t="s">
        <v>338</v>
      </c>
      <c r="I95" s="31" t="s">
        <v>339</v>
      </c>
    </row>
    <row r="96" spans="2:9" ht="105" x14ac:dyDescent="0.3">
      <c r="B96" s="25"/>
      <c r="C96" s="30" t="s">
        <v>340</v>
      </c>
      <c r="D96" s="31" t="s">
        <v>177</v>
      </c>
      <c r="E96" s="31" t="s">
        <v>341</v>
      </c>
      <c r="F96" s="31" t="s">
        <v>342</v>
      </c>
      <c r="G96" s="31" t="s">
        <v>343</v>
      </c>
      <c r="H96" s="31" t="s">
        <v>344</v>
      </c>
      <c r="I96" s="31" t="s">
        <v>345</v>
      </c>
    </row>
    <row r="97" spans="2:9" ht="105" x14ac:dyDescent="0.3">
      <c r="B97" s="25"/>
      <c r="C97" s="30" t="s">
        <v>346</v>
      </c>
      <c r="D97" s="31" t="s">
        <v>186</v>
      </c>
      <c r="E97" s="31" t="s">
        <v>347</v>
      </c>
      <c r="F97" s="31" t="s">
        <v>348</v>
      </c>
      <c r="G97" s="31" t="s">
        <v>349</v>
      </c>
      <c r="H97" s="31" t="s">
        <v>37</v>
      </c>
      <c r="I97" s="31" t="s">
        <v>339</v>
      </c>
    </row>
    <row r="98" spans="2:9" ht="150" x14ac:dyDescent="0.3">
      <c r="B98" s="25"/>
      <c r="C98" s="31" t="s">
        <v>350</v>
      </c>
      <c r="D98" s="31" t="s">
        <v>191</v>
      </c>
      <c r="E98" s="31" t="s">
        <v>351</v>
      </c>
      <c r="F98" s="31" t="s">
        <v>352</v>
      </c>
      <c r="G98" s="31" t="s">
        <v>353</v>
      </c>
      <c r="H98" s="31" t="s">
        <v>354</v>
      </c>
      <c r="I98" s="31" t="s">
        <v>252</v>
      </c>
    </row>
  </sheetData>
  <mergeCells count="60">
    <mergeCell ref="B37:F37"/>
    <mergeCell ref="G37:J37"/>
    <mergeCell ref="C1:E1"/>
    <mergeCell ref="C2:E2"/>
    <mergeCell ref="C3:E3"/>
    <mergeCell ref="B5:G5"/>
    <mergeCell ref="B6:G6"/>
    <mergeCell ref="C7:D7"/>
    <mergeCell ref="B12:B16"/>
    <mergeCell ref="B17:B24"/>
    <mergeCell ref="B25:B26"/>
    <mergeCell ref="B27:B28"/>
    <mergeCell ref="A35:Q35"/>
    <mergeCell ref="B39:F39"/>
    <mergeCell ref="G39:I39"/>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B57:G57"/>
    <mergeCell ref="A49:C49"/>
    <mergeCell ref="D49:E49"/>
    <mergeCell ref="F49:G49"/>
    <mergeCell ref="A50:C50"/>
    <mergeCell ref="D50:E50"/>
    <mergeCell ref="F50:G50"/>
    <mergeCell ref="A51:C51"/>
    <mergeCell ref="D51:E51"/>
    <mergeCell ref="F51:G51"/>
    <mergeCell ref="C55:E55"/>
    <mergeCell ref="C56:E56"/>
    <mergeCell ref="D85:F85"/>
    <mergeCell ref="B58:G58"/>
    <mergeCell ref="C59:D59"/>
    <mergeCell ref="B60:B61"/>
    <mergeCell ref="B64:B65"/>
    <mergeCell ref="D70:F70"/>
    <mergeCell ref="D71:F71"/>
    <mergeCell ref="C72:H72"/>
    <mergeCell ref="C73:H73"/>
    <mergeCell ref="D74:E74"/>
    <mergeCell ref="C75:C76"/>
    <mergeCell ref="C80:C81"/>
    <mergeCell ref="D86:F86"/>
    <mergeCell ref="C87:I87"/>
    <mergeCell ref="C88:I88"/>
    <mergeCell ref="D89:E89"/>
    <mergeCell ref="C90:C94"/>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4.4" x14ac:dyDescent="0.3"/>
  <sheetData>
    <row r="1" spans="1:20" ht="15" customHeight="1" x14ac:dyDescent="0.3">
      <c r="A1" s="676" t="s">
        <v>65</v>
      </c>
      <c r="B1" s="676"/>
      <c r="C1" s="678" t="s">
        <v>74</v>
      </c>
      <c r="D1" s="678"/>
      <c r="E1" s="678" t="s">
        <v>75</v>
      </c>
      <c r="F1" s="678"/>
      <c r="G1" s="678" t="s">
        <v>75</v>
      </c>
      <c r="H1" s="678"/>
      <c r="I1" s="678" t="s">
        <v>75</v>
      </c>
      <c r="J1" s="678"/>
      <c r="K1" s="678" t="s">
        <v>75</v>
      </c>
      <c r="L1" s="678"/>
      <c r="M1" s="678" t="s">
        <v>75</v>
      </c>
      <c r="N1" s="678"/>
      <c r="O1" s="678" t="s">
        <v>76</v>
      </c>
      <c r="P1" s="678"/>
      <c r="Q1" s="678" t="s">
        <v>76</v>
      </c>
      <c r="R1" s="678"/>
      <c r="S1" s="678" t="s">
        <v>76</v>
      </c>
      <c r="T1" s="678"/>
    </row>
    <row r="2" spans="1:20" x14ac:dyDescent="0.3">
      <c r="A2" s="676"/>
      <c r="B2" s="676"/>
      <c r="C2" s="678"/>
      <c r="D2" s="678"/>
      <c r="E2" s="678"/>
      <c r="F2" s="678"/>
      <c r="G2" s="678"/>
      <c r="H2" s="678"/>
      <c r="I2" s="678"/>
      <c r="J2" s="678"/>
      <c r="K2" s="678"/>
      <c r="L2" s="678"/>
      <c r="M2" s="678"/>
      <c r="N2" s="678"/>
      <c r="O2" s="678"/>
      <c r="P2" s="678"/>
      <c r="Q2" s="678"/>
      <c r="R2" s="678"/>
      <c r="S2" s="678"/>
      <c r="T2" s="678"/>
    </row>
    <row r="3" spans="1:20" x14ac:dyDescent="0.3">
      <c r="A3" s="676" t="s">
        <v>66</v>
      </c>
      <c r="B3" s="676"/>
      <c r="C3" s="678"/>
      <c r="D3" s="678"/>
      <c r="E3" s="678"/>
      <c r="F3" s="678"/>
      <c r="G3" s="678"/>
      <c r="H3" s="678"/>
      <c r="I3" s="678"/>
      <c r="J3" s="678"/>
      <c r="K3" s="678"/>
      <c r="L3" s="678"/>
      <c r="M3" s="678"/>
      <c r="N3" s="678"/>
      <c r="O3" s="678"/>
      <c r="P3" s="678"/>
      <c r="Q3" s="678"/>
      <c r="R3" s="678"/>
      <c r="S3" s="678"/>
      <c r="T3" s="678"/>
    </row>
    <row r="4" spans="1:20" x14ac:dyDescent="0.3">
      <c r="A4" s="676"/>
      <c r="B4" s="676"/>
      <c r="C4" s="676">
        <v>2016</v>
      </c>
      <c r="D4" s="676"/>
      <c r="E4" s="676">
        <v>2017</v>
      </c>
      <c r="F4" s="676"/>
      <c r="G4" s="676">
        <v>2018</v>
      </c>
      <c r="H4" s="676"/>
      <c r="I4" s="676">
        <v>2019</v>
      </c>
      <c r="J4" s="676"/>
      <c r="K4" s="676">
        <v>2020</v>
      </c>
      <c r="L4" s="676"/>
      <c r="M4" s="676">
        <v>2021</v>
      </c>
      <c r="N4" s="676"/>
      <c r="O4" s="676">
        <v>2022</v>
      </c>
      <c r="P4" s="676"/>
      <c r="Q4" s="676">
        <v>2023</v>
      </c>
      <c r="R4" s="676"/>
      <c r="S4" s="676">
        <v>2024</v>
      </c>
      <c r="T4" s="676"/>
    </row>
    <row r="5" spans="1:20" x14ac:dyDescent="0.3">
      <c r="A5" s="677" t="s">
        <v>67</v>
      </c>
      <c r="B5" s="677"/>
      <c r="C5" s="676"/>
      <c r="D5" s="676"/>
      <c r="E5" s="676"/>
      <c r="F5" s="676"/>
      <c r="G5" s="676"/>
      <c r="H5" s="676"/>
      <c r="I5" s="676"/>
      <c r="J5" s="676"/>
      <c r="K5" s="676"/>
      <c r="L5" s="676"/>
      <c r="M5" s="676"/>
      <c r="N5" s="676"/>
      <c r="O5" s="676"/>
      <c r="P5" s="676"/>
      <c r="Q5" s="676"/>
      <c r="R5" s="676"/>
      <c r="S5" s="676"/>
      <c r="T5" s="676"/>
    </row>
    <row r="6" spans="1:20" x14ac:dyDescent="0.3">
      <c r="A6" s="677"/>
      <c r="B6" s="677"/>
      <c r="C6" s="676"/>
      <c r="D6" s="676"/>
      <c r="E6" s="676"/>
      <c r="F6" s="676"/>
      <c r="G6" s="676"/>
      <c r="H6" s="676"/>
      <c r="I6" s="676"/>
      <c r="J6" s="676"/>
      <c r="K6" s="676"/>
      <c r="L6" s="676"/>
      <c r="M6" s="676"/>
      <c r="N6" s="676"/>
      <c r="O6" s="676"/>
      <c r="P6" s="676"/>
      <c r="Q6" s="676"/>
      <c r="R6" s="676"/>
      <c r="S6" s="676"/>
      <c r="T6" s="676"/>
    </row>
    <row r="7" spans="1:20" x14ac:dyDescent="0.3">
      <c r="A7" s="677"/>
      <c r="B7" s="677"/>
      <c r="C7" s="676"/>
      <c r="D7" s="676"/>
      <c r="E7" s="676"/>
      <c r="F7" s="676"/>
      <c r="G7" s="676"/>
      <c r="H7" s="676"/>
      <c r="I7" s="676"/>
      <c r="J7" s="676"/>
      <c r="K7" s="676"/>
      <c r="L7" s="676"/>
      <c r="M7" s="676"/>
      <c r="N7" s="676"/>
      <c r="O7" s="676"/>
      <c r="P7" s="676"/>
      <c r="Q7" s="676"/>
      <c r="R7" s="676"/>
      <c r="S7" s="676"/>
      <c r="T7" s="676"/>
    </row>
    <row r="8" spans="1:20" x14ac:dyDescent="0.3">
      <c r="A8" s="677" t="s">
        <v>68</v>
      </c>
      <c r="B8" s="677"/>
      <c r="C8" s="676"/>
      <c r="D8" s="676"/>
      <c r="E8" s="676"/>
      <c r="F8" s="676"/>
      <c r="G8" s="676"/>
      <c r="H8" s="676"/>
      <c r="I8" s="676"/>
      <c r="J8" s="676"/>
      <c r="K8" s="676"/>
      <c r="L8" s="676"/>
      <c r="M8" s="676"/>
      <c r="N8" s="676"/>
      <c r="O8" s="676"/>
      <c r="P8" s="676"/>
      <c r="Q8" s="676"/>
      <c r="R8" s="676"/>
      <c r="S8" s="676"/>
      <c r="T8" s="676"/>
    </row>
    <row r="9" spans="1:20" x14ac:dyDescent="0.3">
      <c r="A9" s="677"/>
      <c r="B9" s="677"/>
      <c r="C9" s="676"/>
      <c r="D9" s="676"/>
      <c r="E9" s="676"/>
      <c r="F9" s="676"/>
      <c r="G9" s="676"/>
      <c r="H9" s="676"/>
      <c r="I9" s="676"/>
      <c r="J9" s="676"/>
      <c r="K9" s="676"/>
      <c r="L9" s="676"/>
      <c r="M9" s="676"/>
      <c r="N9" s="676"/>
      <c r="O9" s="676"/>
      <c r="P9" s="676"/>
      <c r="Q9" s="676"/>
      <c r="R9" s="676"/>
      <c r="S9" s="676"/>
      <c r="T9" s="676"/>
    </row>
    <row r="10" spans="1:20" x14ac:dyDescent="0.3">
      <c r="A10" s="677"/>
      <c r="B10" s="677"/>
      <c r="C10" s="676"/>
      <c r="D10" s="676"/>
      <c r="E10" s="676"/>
      <c r="F10" s="676"/>
      <c r="G10" s="676"/>
      <c r="H10" s="676"/>
      <c r="I10" s="676"/>
      <c r="J10" s="676"/>
      <c r="K10" s="676"/>
      <c r="L10" s="676"/>
      <c r="M10" s="676"/>
      <c r="N10" s="676"/>
      <c r="O10" s="676"/>
      <c r="P10" s="676"/>
      <c r="Q10" s="676"/>
      <c r="R10" s="676"/>
      <c r="S10" s="676"/>
      <c r="T10" s="676"/>
    </row>
    <row r="11" spans="1:20" x14ac:dyDescent="0.3">
      <c r="A11" s="677" t="s">
        <v>69</v>
      </c>
      <c r="B11" s="677"/>
      <c r="C11" s="676"/>
      <c r="D11" s="676"/>
      <c r="E11" s="676"/>
      <c r="F11" s="676"/>
      <c r="G11" s="676"/>
      <c r="H11" s="676"/>
      <c r="I11" s="676"/>
      <c r="J11" s="676"/>
      <c r="K11" s="676"/>
      <c r="L11" s="676"/>
      <c r="M11" s="676"/>
      <c r="N11" s="676"/>
      <c r="O11" s="676"/>
      <c r="P11" s="676"/>
      <c r="Q11" s="676"/>
      <c r="R11" s="676"/>
      <c r="S11" s="676"/>
      <c r="T11" s="676"/>
    </row>
    <row r="12" spans="1:20" x14ac:dyDescent="0.3">
      <c r="A12" s="677"/>
      <c r="B12" s="677"/>
      <c r="C12" s="676"/>
      <c r="D12" s="676"/>
      <c r="E12" s="676"/>
      <c r="F12" s="676"/>
      <c r="G12" s="676"/>
      <c r="H12" s="676"/>
      <c r="I12" s="676"/>
      <c r="J12" s="676"/>
      <c r="K12" s="676"/>
      <c r="L12" s="676"/>
      <c r="M12" s="676"/>
      <c r="N12" s="676"/>
      <c r="O12" s="676"/>
      <c r="P12" s="676"/>
      <c r="Q12" s="676"/>
      <c r="R12" s="676"/>
      <c r="S12" s="676"/>
      <c r="T12" s="676"/>
    </row>
    <row r="13" spans="1:20" x14ac:dyDescent="0.3">
      <c r="A13" s="677"/>
      <c r="B13" s="677"/>
      <c r="C13" s="676"/>
      <c r="D13" s="676"/>
      <c r="E13" s="676"/>
      <c r="F13" s="676"/>
      <c r="G13" s="676"/>
      <c r="H13" s="676"/>
      <c r="I13" s="676"/>
      <c r="J13" s="676"/>
      <c r="K13" s="676"/>
      <c r="L13" s="676"/>
      <c r="M13" s="676"/>
      <c r="N13" s="676"/>
      <c r="O13" s="676"/>
      <c r="P13" s="676"/>
      <c r="Q13" s="676"/>
      <c r="R13" s="676"/>
      <c r="S13" s="676"/>
      <c r="T13" s="676"/>
    </row>
    <row r="14" spans="1:20" x14ac:dyDescent="0.3">
      <c r="A14" s="677" t="s">
        <v>70</v>
      </c>
      <c r="B14" s="677"/>
      <c r="C14" s="676"/>
      <c r="D14" s="676"/>
      <c r="E14" s="676"/>
      <c r="F14" s="676"/>
      <c r="G14" s="676"/>
      <c r="H14" s="676"/>
      <c r="I14" s="676"/>
      <c r="J14" s="676"/>
      <c r="K14" s="676"/>
      <c r="L14" s="676"/>
      <c r="M14" s="676"/>
      <c r="N14" s="676"/>
      <c r="O14" s="676"/>
      <c r="P14" s="676"/>
      <c r="Q14" s="676"/>
      <c r="R14" s="676"/>
      <c r="S14" s="676"/>
      <c r="T14" s="676"/>
    </row>
    <row r="15" spans="1:20" x14ac:dyDescent="0.3">
      <c r="A15" s="677"/>
      <c r="B15" s="677"/>
      <c r="C15" s="676"/>
      <c r="D15" s="676"/>
      <c r="E15" s="676"/>
      <c r="F15" s="676"/>
      <c r="G15" s="676"/>
      <c r="H15" s="676"/>
      <c r="I15" s="676"/>
      <c r="J15" s="676"/>
      <c r="K15" s="676"/>
      <c r="L15" s="676"/>
      <c r="M15" s="676"/>
      <c r="N15" s="676"/>
      <c r="O15" s="676"/>
      <c r="P15" s="676"/>
      <c r="Q15" s="676"/>
      <c r="R15" s="676"/>
      <c r="S15" s="676"/>
      <c r="T15" s="676"/>
    </row>
    <row r="16" spans="1:20" x14ac:dyDescent="0.3">
      <c r="A16" s="677"/>
      <c r="B16" s="677"/>
      <c r="C16" s="676"/>
      <c r="D16" s="676"/>
      <c r="E16" s="676"/>
      <c r="F16" s="676"/>
      <c r="G16" s="676"/>
      <c r="H16" s="676"/>
      <c r="I16" s="676"/>
      <c r="J16" s="676"/>
      <c r="K16" s="676"/>
      <c r="L16" s="676"/>
      <c r="M16" s="676"/>
      <c r="N16" s="676"/>
      <c r="O16" s="676"/>
      <c r="P16" s="676"/>
      <c r="Q16" s="676"/>
      <c r="R16" s="676"/>
      <c r="S16" s="676"/>
      <c r="T16" s="676"/>
    </row>
    <row r="17" spans="1:20" x14ac:dyDescent="0.3">
      <c r="A17" s="677" t="s">
        <v>71</v>
      </c>
      <c r="B17" s="677"/>
      <c r="C17" s="676"/>
      <c r="D17" s="676"/>
      <c r="E17" s="676"/>
      <c r="F17" s="676"/>
      <c r="G17" s="676"/>
      <c r="H17" s="676"/>
      <c r="I17" s="676"/>
      <c r="J17" s="676"/>
      <c r="K17" s="676"/>
      <c r="L17" s="676"/>
      <c r="M17" s="676"/>
      <c r="N17" s="676"/>
      <c r="O17" s="676"/>
      <c r="P17" s="676"/>
      <c r="Q17" s="676"/>
      <c r="R17" s="676"/>
      <c r="S17" s="676"/>
      <c r="T17" s="676"/>
    </row>
    <row r="18" spans="1:20" x14ac:dyDescent="0.3">
      <c r="A18" s="677"/>
      <c r="B18" s="677"/>
      <c r="C18" s="676"/>
      <c r="D18" s="676"/>
      <c r="E18" s="676"/>
      <c r="F18" s="676"/>
      <c r="G18" s="676"/>
      <c r="H18" s="676"/>
      <c r="I18" s="676"/>
      <c r="J18" s="676"/>
      <c r="K18" s="676"/>
      <c r="L18" s="676"/>
      <c r="M18" s="676"/>
      <c r="N18" s="676"/>
      <c r="O18" s="676"/>
      <c r="P18" s="676"/>
      <c r="Q18" s="676"/>
      <c r="R18" s="676"/>
      <c r="S18" s="676"/>
      <c r="T18" s="676"/>
    </row>
    <row r="19" spans="1:20" x14ac:dyDescent="0.3">
      <c r="A19" s="677"/>
      <c r="B19" s="677"/>
      <c r="C19" s="676"/>
      <c r="D19" s="676"/>
      <c r="E19" s="676"/>
      <c r="F19" s="676"/>
      <c r="G19" s="676"/>
      <c r="H19" s="676"/>
      <c r="I19" s="676"/>
      <c r="J19" s="676"/>
      <c r="K19" s="676"/>
      <c r="L19" s="676"/>
      <c r="M19" s="676"/>
      <c r="N19" s="676"/>
      <c r="O19" s="676"/>
      <c r="P19" s="676"/>
      <c r="Q19" s="676"/>
      <c r="R19" s="676"/>
      <c r="S19" s="676"/>
      <c r="T19" s="676"/>
    </row>
    <row r="20" spans="1:20" x14ac:dyDescent="0.3">
      <c r="A20" s="677" t="s">
        <v>72</v>
      </c>
      <c r="B20" s="677"/>
      <c r="C20" s="676"/>
      <c r="D20" s="676"/>
      <c r="E20" s="676"/>
      <c r="F20" s="676"/>
      <c r="G20" s="676"/>
      <c r="H20" s="676"/>
      <c r="I20" s="676"/>
      <c r="J20" s="676"/>
      <c r="K20" s="676"/>
      <c r="L20" s="676"/>
      <c r="M20" s="676"/>
      <c r="N20" s="676"/>
      <c r="O20" s="676"/>
      <c r="P20" s="676"/>
      <c r="Q20" s="676"/>
      <c r="R20" s="676"/>
      <c r="S20" s="676"/>
      <c r="T20" s="676"/>
    </row>
    <row r="21" spans="1:20" x14ac:dyDescent="0.3">
      <c r="A21" s="677"/>
      <c r="B21" s="677"/>
      <c r="C21" s="676"/>
      <c r="D21" s="676"/>
      <c r="E21" s="676"/>
      <c r="F21" s="676"/>
      <c r="G21" s="676"/>
      <c r="H21" s="676"/>
      <c r="I21" s="676"/>
      <c r="J21" s="676"/>
      <c r="K21" s="676"/>
      <c r="L21" s="676"/>
      <c r="M21" s="676"/>
      <c r="N21" s="676"/>
      <c r="O21" s="676"/>
      <c r="P21" s="676"/>
      <c r="Q21" s="676"/>
      <c r="R21" s="676"/>
      <c r="S21" s="676"/>
      <c r="T21" s="676"/>
    </row>
    <row r="22" spans="1:20" x14ac:dyDescent="0.3">
      <c r="A22" s="677"/>
      <c r="B22" s="677"/>
      <c r="C22" s="676"/>
      <c r="D22" s="676"/>
      <c r="E22" s="676"/>
      <c r="F22" s="676"/>
      <c r="G22" s="676"/>
      <c r="H22" s="676"/>
      <c r="I22" s="676"/>
      <c r="J22" s="676"/>
      <c r="K22" s="676"/>
      <c r="L22" s="676"/>
      <c r="M22" s="676"/>
      <c r="N22" s="676"/>
      <c r="O22" s="676"/>
      <c r="P22" s="676"/>
      <c r="Q22" s="676"/>
      <c r="R22" s="676"/>
      <c r="S22" s="676"/>
      <c r="T22" s="676"/>
    </row>
    <row r="23" spans="1:20" ht="15" customHeight="1" x14ac:dyDescent="0.3">
      <c r="A23" s="677" t="s">
        <v>73</v>
      </c>
      <c r="B23" s="677"/>
      <c r="C23" s="676"/>
      <c r="D23" s="676"/>
      <c r="E23" s="676"/>
      <c r="F23" s="676"/>
      <c r="G23" s="676"/>
      <c r="H23" s="676"/>
      <c r="I23" s="676"/>
      <c r="J23" s="676"/>
      <c r="K23" s="676"/>
      <c r="L23" s="676"/>
      <c r="M23" s="676"/>
      <c r="N23" s="676"/>
      <c r="O23" s="676"/>
      <c r="P23" s="676"/>
      <c r="Q23" s="676"/>
      <c r="R23" s="676"/>
      <c r="S23" s="676"/>
      <c r="T23" s="676"/>
    </row>
    <row r="24" spans="1:20" x14ac:dyDescent="0.3">
      <c r="A24" s="677"/>
      <c r="B24" s="677"/>
      <c r="C24" s="676"/>
      <c r="D24" s="676"/>
      <c r="E24" s="676"/>
      <c r="F24" s="676"/>
      <c r="G24" s="676"/>
      <c r="H24" s="676"/>
      <c r="I24" s="676"/>
      <c r="J24" s="676"/>
      <c r="K24" s="676"/>
      <c r="L24" s="676"/>
      <c r="M24" s="676"/>
      <c r="N24" s="676"/>
      <c r="O24" s="676"/>
      <c r="P24" s="676"/>
      <c r="Q24" s="676"/>
      <c r="R24" s="676"/>
      <c r="S24" s="676"/>
      <c r="T24" s="676"/>
    </row>
    <row r="25" spans="1:20" x14ac:dyDescent="0.3">
      <c r="A25" s="677"/>
      <c r="B25" s="677"/>
      <c r="C25" s="676"/>
      <c r="D25" s="676"/>
      <c r="E25" s="676"/>
      <c r="F25" s="676"/>
      <c r="G25" s="676"/>
      <c r="H25" s="676"/>
      <c r="I25" s="676"/>
      <c r="J25" s="676"/>
      <c r="K25" s="676"/>
      <c r="L25" s="676"/>
      <c r="M25" s="676"/>
      <c r="N25" s="676"/>
      <c r="O25" s="676"/>
      <c r="P25" s="676"/>
      <c r="Q25" s="676"/>
      <c r="R25" s="676"/>
      <c r="S25" s="676"/>
      <c r="T25" s="676"/>
    </row>
  </sheetData>
  <mergeCells count="90">
    <mergeCell ref="S1:T3"/>
    <mergeCell ref="Q4:R4"/>
    <mergeCell ref="S4:T4"/>
    <mergeCell ref="M5:N7"/>
    <mergeCell ref="O5:P7"/>
    <mergeCell ref="M1:N3"/>
    <mergeCell ref="O1:P3"/>
    <mergeCell ref="Q5:R7"/>
    <mergeCell ref="S5:T7"/>
    <mergeCell ref="Q1:R3"/>
    <mergeCell ref="O4:P4"/>
    <mergeCell ref="A1:B2"/>
    <mergeCell ref="A3:B4"/>
    <mergeCell ref="C4:D4"/>
    <mergeCell ref="E4:F4"/>
    <mergeCell ref="G4:H4"/>
    <mergeCell ref="C1:D3"/>
    <mergeCell ref="E1:F3"/>
    <mergeCell ref="G1:H3"/>
    <mergeCell ref="I1:J3"/>
    <mergeCell ref="K1:L3"/>
    <mergeCell ref="E8:F10"/>
    <mergeCell ref="K4:L4"/>
    <mergeCell ref="M4:N4"/>
    <mergeCell ref="K8:L10"/>
    <mergeCell ref="M8:N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K14:L16"/>
    <mergeCell ref="M14:N16"/>
    <mergeCell ref="O14:P16"/>
    <mergeCell ref="Q14:R16"/>
    <mergeCell ref="S14:T16"/>
    <mergeCell ref="C17:D19"/>
    <mergeCell ref="E17:F19"/>
    <mergeCell ref="G17:H19"/>
    <mergeCell ref="I17:J19"/>
    <mergeCell ref="K17:L19"/>
    <mergeCell ref="M17:N19"/>
    <mergeCell ref="O17:P19"/>
    <mergeCell ref="Q17:R19"/>
    <mergeCell ref="Q23:R25"/>
    <mergeCell ref="S17:T19"/>
    <mergeCell ref="M20:N22"/>
    <mergeCell ref="S23:T25"/>
    <mergeCell ref="O20:P22"/>
    <mergeCell ref="Q20:R22"/>
    <mergeCell ref="S20:T22"/>
    <mergeCell ref="M23:N25"/>
    <mergeCell ref="O23:P25"/>
    <mergeCell ref="C23:D25"/>
    <mergeCell ref="E23:F25"/>
    <mergeCell ref="G23:H25"/>
    <mergeCell ref="I23:J25"/>
    <mergeCell ref="K23:L25"/>
    <mergeCell ref="C20:D22"/>
    <mergeCell ref="E20:F22"/>
    <mergeCell ref="G20:H22"/>
    <mergeCell ref="I20:J22"/>
    <mergeCell ref="K20:L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4.4" x14ac:dyDescent="0.3"/>
  <sheetData>
    <row r="1" spans="1:24" x14ac:dyDescent="0.3">
      <c r="A1" s="680" t="s">
        <v>77</v>
      </c>
      <c r="B1" s="680"/>
      <c r="C1" s="680" t="s">
        <v>78</v>
      </c>
      <c r="D1" s="680"/>
      <c r="E1" s="680"/>
      <c r="F1" s="680"/>
      <c r="G1" s="680" t="s">
        <v>79</v>
      </c>
      <c r="H1" s="680"/>
      <c r="I1" s="680" t="s">
        <v>80</v>
      </c>
      <c r="J1" s="680"/>
      <c r="K1" s="680" t="s">
        <v>81</v>
      </c>
      <c r="L1" s="680"/>
      <c r="M1" s="680" t="s">
        <v>82</v>
      </c>
      <c r="N1" s="680"/>
      <c r="O1" s="680" t="s">
        <v>83</v>
      </c>
      <c r="P1" s="680"/>
      <c r="Q1" s="680" t="s">
        <v>84</v>
      </c>
      <c r="R1" s="680"/>
      <c r="S1" s="680" t="s">
        <v>85</v>
      </c>
      <c r="T1" s="680"/>
      <c r="U1" s="680" t="s">
        <v>86</v>
      </c>
      <c r="V1" s="680"/>
      <c r="W1" s="680" t="s">
        <v>87</v>
      </c>
      <c r="X1" s="680"/>
    </row>
    <row r="2" spans="1:24" x14ac:dyDescent="0.3">
      <c r="A2" s="680"/>
      <c r="B2" s="680"/>
      <c r="C2" s="680"/>
      <c r="D2" s="680"/>
      <c r="E2" s="680"/>
      <c r="F2" s="680"/>
      <c r="G2" s="680"/>
      <c r="H2" s="680"/>
      <c r="I2" s="680"/>
      <c r="J2" s="680"/>
      <c r="K2" s="680"/>
      <c r="L2" s="680"/>
      <c r="M2" s="680"/>
      <c r="N2" s="680"/>
      <c r="O2" s="680"/>
      <c r="P2" s="680"/>
      <c r="Q2" s="680"/>
      <c r="R2" s="680"/>
      <c r="S2" s="680"/>
      <c r="T2" s="680"/>
      <c r="U2" s="680"/>
      <c r="V2" s="680"/>
      <c r="W2" s="680"/>
      <c r="X2" s="680"/>
    </row>
    <row r="3" spans="1:24" x14ac:dyDescent="0.3">
      <c r="A3" s="680"/>
      <c r="B3" s="680"/>
      <c r="C3" s="680"/>
      <c r="D3" s="680"/>
      <c r="E3" s="680"/>
      <c r="F3" s="680"/>
      <c r="G3" s="680"/>
      <c r="H3" s="680"/>
      <c r="I3" s="680"/>
      <c r="J3" s="680"/>
      <c r="K3" s="680"/>
      <c r="L3" s="680"/>
      <c r="M3" s="680"/>
      <c r="N3" s="680"/>
      <c r="O3" s="680"/>
      <c r="P3" s="680"/>
      <c r="Q3" s="680"/>
      <c r="R3" s="680"/>
      <c r="S3" s="680"/>
      <c r="T3" s="680"/>
      <c r="U3" s="680"/>
      <c r="V3" s="680"/>
      <c r="W3" s="680"/>
      <c r="X3" s="680"/>
    </row>
    <row r="4" spans="1:24" x14ac:dyDescent="0.3">
      <c r="A4" s="679"/>
      <c r="B4" s="679"/>
      <c r="C4" s="679"/>
      <c r="D4" s="679"/>
      <c r="E4" s="679"/>
      <c r="F4" s="679"/>
      <c r="G4" s="679"/>
      <c r="H4" s="679"/>
      <c r="I4" s="679"/>
      <c r="J4" s="679"/>
      <c r="K4" s="679"/>
      <c r="L4" s="679"/>
      <c r="M4" s="679"/>
      <c r="N4" s="679"/>
      <c r="O4" s="679"/>
      <c r="P4" s="679"/>
      <c r="Q4" s="679"/>
      <c r="R4" s="679"/>
      <c r="S4" s="679"/>
      <c r="T4" s="679"/>
      <c r="U4" s="679"/>
      <c r="V4" s="679"/>
      <c r="W4" s="679"/>
      <c r="X4" s="679"/>
    </row>
    <row r="5" spans="1:24" x14ac:dyDescent="0.3">
      <c r="A5" s="679"/>
      <c r="B5" s="679"/>
      <c r="C5" s="679"/>
      <c r="D5" s="679"/>
      <c r="E5" s="679"/>
      <c r="F5" s="679"/>
      <c r="G5" s="679"/>
      <c r="H5" s="679"/>
      <c r="I5" s="679"/>
      <c r="J5" s="679"/>
      <c r="K5" s="679"/>
      <c r="L5" s="679"/>
      <c r="M5" s="679"/>
      <c r="N5" s="679"/>
      <c r="O5" s="679"/>
      <c r="P5" s="679"/>
      <c r="Q5" s="679"/>
      <c r="R5" s="679"/>
      <c r="S5" s="679"/>
      <c r="T5" s="679"/>
      <c r="U5" s="679"/>
      <c r="V5" s="679"/>
      <c r="W5" s="679"/>
      <c r="X5" s="679"/>
    </row>
    <row r="6" spans="1:24" x14ac:dyDescent="0.3">
      <c r="A6" s="679"/>
      <c r="B6" s="679"/>
      <c r="C6" s="679"/>
      <c r="D6" s="679"/>
      <c r="E6" s="679"/>
      <c r="F6" s="679"/>
      <c r="G6" s="679"/>
      <c r="H6" s="679"/>
      <c r="I6" s="679"/>
      <c r="J6" s="679"/>
      <c r="K6" s="679"/>
      <c r="L6" s="679"/>
      <c r="M6" s="679"/>
      <c r="N6" s="679"/>
      <c r="O6" s="679"/>
      <c r="P6" s="679"/>
      <c r="Q6" s="679"/>
      <c r="R6" s="679"/>
      <c r="S6" s="679"/>
      <c r="T6" s="679"/>
      <c r="U6" s="679"/>
      <c r="V6" s="679"/>
      <c r="W6" s="679"/>
      <c r="X6" s="679"/>
    </row>
    <row r="7" spans="1:24" x14ac:dyDescent="0.3">
      <c r="A7" s="679"/>
      <c r="B7" s="679"/>
      <c r="C7" s="679"/>
      <c r="D7" s="679"/>
      <c r="E7" s="679"/>
      <c r="F7" s="679"/>
      <c r="G7" s="679"/>
      <c r="H7" s="679"/>
      <c r="I7" s="679"/>
      <c r="J7" s="679"/>
      <c r="K7" s="679"/>
      <c r="L7" s="679"/>
      <c r="M7" s="679"/>
      <c r="N7" s="679"/>
      <c r="O7" s="679"/>
      <c r="P7" s="679"/>
      <c r="Q7" s="679"/>
      <c r="R7" s="679"/>
      <c r="S7" s="679"/>
      <c r="T7" s="679"/>
      <c r="U7" s="679"/>
      <c r="V7" s="679"/>
      <c r="W7" s="679"/>
      <c r="X7" s="679"/>
    </row>
    <row r="8" spans="1:24" x14ac:dyDescent="0.3">
      <c r="A8" s="679"/>
      <c r="B8" s="679"/>
      <c r="C8" s="679"/>
      <c r="D8" s="679"/>
      <c r="E8" s="679"/>
      <c r="F8" s="679"/>
      <c r="G8" s="679"/>
      <c r="H8" s="679"/>
      <c r="I8" s="679"/>
      <c r="J8" s="679"/>
      <c r="K8" s="679"/>
      <c r="L8" s="679"/>
      <c r="M8" s="679"/>
      <c r="N8" s="679"/>
      <c r="O8" s="679"/>
      <c r="P8" s="679"/>
      <c r="Q8" s="679"/>
      <c r="R8" s="679"/>
      <c r="S8" s="679"/>
      <c r="T8" s="679"/>
      <c r="U8" s="679"/>
      <c r="V8" s="679"/>
      <c r="W8" s="679"/>
      <c r="X8" s="679"/>
    </row>
    <row r="9" spans="1:24" x14ac:dyDescent="0.3">
      <c r="A9" s="679"/>
      <c r="B9" s="679"/>
      <c r="C9" s="679"/>
      <c r="D9" s="679"/>
      <c r="E9" s="679"/>
      <c r="F9" s="679"/>
      <c r="G9" s="679"/>
      <c r="H9" s="679"/>
      <c r="I9" s="679"/>
      <c r="J9" s="679"/>
      <c r="K9" s="679"/>
      <c r="L9" s="679"/>
      <c r="M9" s="679"/>
      <c r="N9" s="679"/>
      <c r="O9" s="679"/>
      <c r="P9" s="679"/>
      <c r="Q9" s="679"/>
      <c r="R9" s="679"/>
      <c r="S9" s="679"/>
      <c r="T9" s="679"/>
      <c r="U9" s="679"/>
      <c r="V9" s="679"/>
      <c r="W9" s="679"/>
      <c r="X9" s="679"/>
    </row>
    <row r="10" spans="1:24" x14ac:dyDescent="0.3">
      <c r="A10" s="679"/>
      <c r="B10" s="679"/>
      <c r="C10" s="679"/>
      <c r="D10" s="679"/>
      <c r="E10" s="679"/>
      <c r="F10" s="679"/>
      <c r="G10" s="679"/>
      <c r="H10" s="679"/>
      <c r="I10" s="679"/>
      <c r="J10" s="679"/>
      <c r="K10" s="679"/>
      <c r="L10" s="679"/>
      <c r="M10" s="679"/>
      <c r="N10" s="679"/>
      <c r="O10" s="679"/>
      <c r="P10" s="679"/>
      <c r="Q10" s="679"/>
      <c r="R10" s="679"/>
      <c r="S10" s="679"/>
      <c r="T10" s="679"/>
      <c r="U10" s="679"/>
      <c r="V10" s="679"/>
      <c r="W10" s="679"/>
      <c r="X10" s="679"/>
    </row>
    <row r="11" spans="1:24" x14ac:dyDescent="0.3">
      <c r="A11" s="679"/>
      <c r="B11" s="679"/>
      <c r="C11" s="679"/>
      <c r="D11" s="679"/>
      <c r="E11" s="679"/>
      <c r="F11" s="679"/>
      <c r="G11" s="679"/>
      <c r="H11" s="679"/>
      <c r="I11" s="679"/>
      <c r="J11" s="679"/>
      <c r="K11" s="679"/>
      <c r="L11" s="679"/>
      <c r="M11" s="679"/>
      <c r="N11" s="679"/>
      <c r="O11" s="679"/>
      <c r="P11" s="679"/>
      <c r="Q11" s="679"/>
      <c r="R11" s="679"/>
      <c r="S11" s="679"/>
      <c r="T11" s="679"/>
      <c r="U11" s="679"/>
      <c r="V11" s="679"/>
      <c r="W11" s="679"/>
      <c r="X11" s="679"/>
    </row>
    <row r="12" spans="1:24" x14ac:dyDescent="0.3">
      <c r="A12" s="679"/>
      <c r="B12" s="679"/>
      <c r="C12" s="679"/>
      <c r="D12" s="679"/>
      <c r="E12" s="679"/>
      <c r="F12" s="679"/>
      <c r="G12" s="679"/>
      <c r="H12" s="679"/>
      <c r="I12" s="679"/>
      <c r="J12" s="679"/>
      <c r="K12" s="679"/>
      <c r="L12" s="679"/>
      <c r="M12" s="679"/>
      <c r="N12" s="679"/>
      <c r="O12" s="679"/>
      <c r="P12" s="679"/>
      <c r="Q12" s="679"/>
      <c r="R12" s="679"/>
      <c r="S12" s="679"/>
      <c r="T12" s="679"/>
      <c r="U12" s="679"/>
      <c r="V12" s="679"/>
      <c r="W12" s="679"/>
      <c r="X12" s="679"/>
    </row>
    <row r="13" spans="1:24" x14ac:dyDescent="0.3">
      <c r="A13" s="679"/>
      <c r="B13" s="679"/>
      <c r="C13" s="679"/>
      <c r="D13" s="679"/>
      <c r="E13" s="679"/>
      <c r="F13" s="679"/>
      <c r="G13" s="679"/>
      <c r="H13" s="679"/>
      <c r="I13" s="679"/>
      <c r="J13" s="679"/>
      <c r="K13" s="679"/>
      <c r="L13" s="679"/>
      <c r="M13" s="679"/>
      <c r="N13" s="679"/>
      <c r="O13" s="679"/>
      <c r="P13" s="679"/>
      <c r="Q13" s="679"/>
      <c r="R13" s="679"/>
      <c r="S13" s="679"/>
      <c r="T13" s="679"/>
      <c r="U13" s="679"/>
      <c r="V13" s="679"/>
      <c r="W13" s="679"/>
      <c r="X13" s="679"/>
    </row>
    <row r="14" spans="1:24" x14ac:dyDescent="0.3">
      <c r="A14" s="679"/>
      <c r="B14" s="679"/>
      <c r="C14" s="679"/>
      <c r="D14" s="679"/>
      <c r="E14" s="679"/>
      <c r="F14" s="679"/>
      <c r="G14" s="679"/>
      <c r="H14" s="679"/>
      <c r="I14" s="679"/>
      <c r="J14" s="679"/>
      <c r="K14" s="679"/>
      <c r="L14" s="679"/>
      <c r="M14" s="679"/>
      <c r="N14" s="679"/>
      <c r="O14" s="679"/>
      <c r="P14" s="679"/>
      <c r="Q14" s="679"/>
      <c r="R14" s="679"/>
      <c r="S14" s="679"/>
      <c r="T14" s="679"/>
      <c r="U14" s="679"/>
      <c r="V14" s="679"/>
      <c r="W14" s="679"/>
      <c r="X14" s="679"/>
    </row>
    <row r="15" spans="1:24" x14ac:dyDescent="0.3">
      <c r="A15" s="679"/>
      <c r="B15" s="679"/>
      <c r="C15" s="679"/>
      <c r="D15" s="679"/>
      <c r="E15" s="679"/>
      <c r="F15" s="679"/>
      <c r="G15" s="679"/>
      <c r="H15" s="679"/>
      <c r="I15" s="679"/>
      <c r="J15" s="679"/>
      <c r="K15" s="679"/>
      <c r="L15" s="679"/>
      <c r="M15" s="679"/>
      <c r="N15" s="679"/>
      <c r="O15" s="679"/>
      <c r="P15" s="679"/>
      <c r="Q15" s="679"/>
      <c r="R15" s="679"/>
      <c r="S15" s="679"/>
      <c r="T15" s="679"/>
      <c r="U15" s="679"/>
      <c r="V15" s="679"/>
      <c r="W15" s="679"/>
      <c r="X15" s="679"/>
    </row>
    <row r="16" spans="1:24" x14ac:dyDescent="0.3">
      <c r="A16" s="679"/>
      <c r="B16" s="679"/>
      <c r="C16" s="679"/>
      <c r="D16" s="679"/>
      <c r="E16" s="679"/>
      <c r="F16" s="679"/>
      <c r="G16" s="679"/>
      <c r="H16" s="679"/>
      <c r="I16" s="679"/>
      <c r="J16" s="679"/>
      <c r="K16" s="679"/>
      <c r="L16" s="679"/>
      <c r="M16" s="679"/>
      <c r="N16" s="679"/>
      <c r="O16" s="679"/>
      <c r="P16" s="679"/>
      <c r="Q16" s="679"/>
      <c r="R16" s="679"/>
      <c r="S16" s="679"/>
      <c r="T16" s="679"/>
      <c r="U16" s="679"/>
      <c r="V16" s="679"/>
      <c r="W16" s="679"/>
      <c r="X16" s="679"/>
    </row>
    <row r="17" spans="1:24" x14ac:dyDescent="0.3">
      <c r="A17" s="679"/>
      <c r="B17" s="679"/>
      <c r="C17" s="679"/>
      <c r="D17" s="679"/>
      <c r="E17" s="679"/>
      <c r="F17" s="679"/>
      <c r="G17" s="679"/>
      <c r="H17" s="679"/>
      <c r="I17" s="679"/>
      <c r="J17" s="679"/>
      <c r="K17" s="679"/>
      <c r="L17" s="679"/>
      <c r="M17" s="679"/>
      <c r="N17" s="679"/>
      <c r="O17" s="679"/>
      <c r="P17" s="679"/>
      <c r="Q17" s="679"/>
      <c r="R17" s="679"/>
      <c r="S17" s="679"/>
      <c r="T17" s="679"/>
      <c r="U17" s="679"/>
      <c r="V17" s="679"/>
      <c r="W17" s="679"/>
      <c r="X17" s="679"/>
    </row>
    <row r="18" spans="1:24" x14ac:dyDescent="0.3">
      <c r="A18" s="679"/>
      <c r="B18" s="679"/>
      <c r="C18" s="679"/>
      <c r="D18" s="679"/>
      <c r="E18" s="679"/>
      <c r="F18" s="679"/>
      <c r="G18" s="679"/>
      <c r="H18" s="679"/>
      <c r="I18" s="679"/>
      <c r="J18" s="679"/>
      <c r="K18" s="679"/>
      <c r="L18" s="679"/>
      <c r="M18" s="679"/>
      <c r="N18" s="679"/>
      <c r="O18" s="679"/>
      <c r="P18" s="679"/>
      <c r="Q18" s="679"/>
      <c r="R18" s="679"/>
      <c r="S18" s="679"/>
      <c r="T18" s="679"/>
      <c r="U18" s="679"/>
      <c r="V18" s="679"/>
      <c r="W18" s="679"/>
      <c r="X18" s="679"/>
    </row>
    <row r="19" spans="1:24" x14ac:dyDescent="0.3">
      <c r="A19" s="679"/>
      <c r="B19" s="679"/>
      <c r="C19" s="679"/>
      <c r="D19" s="679"/>
      <c r="E19" s="679"/>
      <c r="F19" s="679"/>
      <c r="G19" s="679"/>
      <c r="H19" s="679"/>
      <c r="I19" s="679"/>
      <c r="J19" s="679"/>
      <c r="K19" s="679"/>
      <c r="L19" s="679"/>
      <c r="M19" s="679"/>
      <c r="N19" s="679"/>
      <c r="O19" s="679"/>
      <c r="P19" s="679"/>
      <c r="Q19" s="679"/>
      <c r="R19" s="679"/>
      <c r="S19" s="679"/>
      <c r="T19" s="679"/>
      <c r="U19" s="679"/>
      <c r="V19" s="679"/>
      <c r="W19" s="679"/>
      <c r="X19" s="679"/>
    </row>
    <row r="20" spans="1:24" x14ac:dyDescent="0.3">
      <c r="A20" s="679"/>
      <c r="B20" s="679"/>
      <c r="C20" s="679"/>
      <c r="D20" s="679"/>
      <c r="E20" s="679"/>
      <c r="F20" s="679"/>
      <c r="G20" s="679"/>
      <c r="H20" s="679"/>
      <c r="I20" s="679"/>
      <c r="J20" s="679"/>
      <c r="K20" s="679"/>
      <c r="L20" s="679"/>
      <c r="M20" s="679"/>
      <c r="N20" s="679"/>
      <c r="O20" s="679"/>
      <c r="P20" s="679"/>
      <c r="Q20" s="679"/>
      <c r="R20" s="679"/>
      <c r="S20" s="679"/>
      <c r="T20" s="679"/>
      <c r="U20" s="679"/>
      <c r="V20" s="679"/>
      <c r="W20" s="679"/>
      <c r="X20" s="679"/>
    </row>
    <row r="21" spans="1:24" x14ac:dyDescent="0.3">
      <c r="A21" s="679"/>
      <c r="B21" s="679"/>
      <c r="C21" s="679"/>
      <c r="D21" s="679"/>
      <c r="E21" s="679"/>
      <c r="F21" s="679"/>
      <c r="G21" s="679"/>
      <c r="H21" s="679"/>
      <c r="I21" s="679"/>
      <c r="J21" s="679"/>
      <c r="K21" s="679"/>
      <c r="L21" s="679"/>
      <c r="M21" s="679"/>
      <c r="N21" s="679"/>
      <c r="O21" s="679"/>
      <c r="P21" s="679"/>
      <c r="Q21" s="679"/>
      <c r="R21" s="679"/>
      <c r="S21" s="679"/>
      <c r="T21" s="679"/>
      <c r="U21" s="679"/>
      <c r="V21" s="679"/>
      <c r="W21" s="679"/>
      <c r="X21" s="679"/>
    </row>
    <row r="22" spans="1:24" x14ac:dyDescent="0.3">
      <c r="A22" s="679"/>
      <c r="B22" s="679"/>
      <c r="C22" s="679"/>
      <c r="D22" s="679"/>
      <c r="E22" s="679"/>
      <c r="F22" s="679"/>
      <c r="G22" s="679"/>
      <c r="H22" s="679"/>
      <c r="I22" s="679"/>
      <c r="J22" s="679"/>
      <c r="K22" s="679"/>
      <c r="L22" s="679"/>
      <c r="M22" s="679"/>
      <c r="N22" s="679"/>
      <c r="O22" s="679"/>
      <c r="P22" s="679"/>
      <c r="Q22" s="679"/>
      <c r="R22" s="679"/>
      <c r="S22" s="679"/>
      <c r="T22" s="679"/>
      <c r="U22" s="679"/>
      <c r="V22" s="679"/>
      <c r="W22" s="679"/>
      <c r="X22" s="679"/>
    </row>
    <row r="23" spans="1:24" x14ac:dyDescent="0.3">
      <c r="A23" s="679"/>
      <c r="B23" s="679"/>
      <c r="C23" s="679"/>
      <c r="D23" s="679"/>
      <c r="E23" s="679"/>
      <c r="F23" s="679"/>
      <c r="G23" s="679"/>
      <c r="H23" s="679"/>
      <c r="I23" s="679"/>
      <c r="J23" s="679"/>
      <c r="K23" s="679"/>
      <c r="L23" s="679"/>
      <c r="M23" s="679"/>
      <c r="N23" s="679"/>
      <c r="O23" s="679"/>
      <c r="P23" s="679"/>
      <c r="Q23" s="679"/>
      <c r="R23" s="679"/>
      <c r="S23" s="679"/>
      <c r="T23" s="679"/>
      <c r="U23" s="679"/>
      <c r="V23" s="679"/>
      <c r="W23" s="679"/>
      <c r="X23" s="679"/>
    </row>
    <row r="24" spans="1:24" x14ac:dyDescent="0.3">
      <c r="A24" s="679"/>
      <c r="B24" s="679"/>
      <c r="C24" s="679"/>
      <c r="D24" s="679"/>
      <c r="E24" s="679"/>
      <c r="F24" s="679"/>
      <c r="G24" s="679"/>
      <c r="H24" s="679"/>
      <c r="I24" s="679"/>
      <c r="J24" s="679"/>
      <c r="K24" s="679"/>
      <c r="L24" s="679"/>
      <c r="M24" s="679"/>
      <c r="N24" s="679"/>
      <c r="O24" s="679"/>
      <c r="P24" s="679"/>
      <c r="Q24" s="679"/>
      <c r="R24" s="679"/>
      <c r="S24" s="679"/>
      <c r="T24" s="679"/>
      <c r="U24" s="679"/>
      <c r="V24" s="679"/>
      <c r="W24" s="679"/>
      <c r="X24" s="679"/>
    </row>
    <row r="25" spans="1:24" x14ac:dyDescent="0.3">
      <c r="A25" s="679"/>
      <c r="B25" s="679"/>
      <c r="C25" s="679"/>
      <c r="D25" s="679"/>
      <c r="E25" s="679"/>
      <c r="F25" s="679"/>
      <c r="G25" s="679"/>
      <c r="H25" s="679"/>
      <c r="I25" s="679"/>
      <c r="J25" s="679"/>
      <c r="K25" s="679"/>
      <c r="L25" s="679"/>
      <c r="M25" s="679"/>
      <c r="N25" s="679"/>
      <c r="O25" s="679"/>
      <c r="P25" s="679"/>
      <c r="Q25" s="679"/>
      <c r="R25" s="679"/>
      <c r="S25" s="679"/>
      <c r="T25" s="679"/>
      <c r="U25" s="679"/>
      <c r="V25" s="679"/>
      <c r="W25" s="679"/>
      <c r="X25" s="679"/>
    </row>
    <row r="26" spans="1:24" x14ac:dyDescent="0.3">
      <c r="A26" s="679"/>
      <c r="B26" s="679"/>
      <c r="C26" s="679"/>
      <c r="D26" s="679"/>
      <c r="E26" s="679"/>
      <c r="F26" s="679"/>
      <c r="G26" s="679"/>
      <c r="H26" s="679"/>
      <c r="I26" s="679"/>
      <c r="J26" s="679"/>
      <c r="K26" s="679"/>
      <c r="L26" s="679"/>
      <c r="M26" s="679"/>
      <c r="N26" s="679"/>
      <c r="O26" s="679"/>
      <c r="P26" s="679"/>
      <c r="Q26" s="679"/>
      <c r="R26" s="679"/>
      <c r="S26" s="679"/>
      <c r="T26" s="679"/>
      <c r="U26" s="679"/>
      <c r="V26" s="679"/>
      <c r="W26" s="679"/>
      <c r="X26" s="679"/>
    </row>
    <row r="27" spans="1:24" x14ac:dyDescent="0.3">
      <c r="A27" s="679"/>
      <c r="B27" s="679"/>
      <c r="C27" s="679"/>
      <c r="D27" s="679"/>
      <c r="E27" s="679"/>
      <c r="F27" s="679"/>
      <c r="G27" s="679"/>
      <c r="H27" s="679"/>
      <c r="I27" s="679"/>
      <c r="J27" s="679"/>
      <c r="K27" s="679"/>
      <c r="L27" s="679"/>
      <c r="M27" s="679"/>
      <c r="N27" s="679"/>
      <c r="O27" s="679"/>
      <c r="P27" s="679"/>
      <c r="Q27" s="679"/>
      <c r="R27" s="679"/>
      <c r="S27" s="679"/>
      <c r="T27" s="679"/>
      <c r="U27" s="679"/>
      <c r="V27" s="679"/>
      <c r="W27" s="679"/>
      <c r="X27" s="679"/>
    </row>
    <row r="28" spans="1:24" x14ac:dyDescent="0.3">
      <c r="A28" s="679"/>
      <c r="B28" s="679"/>
      <c r="C28" s="679"/>
      <c r="D28" s="679"/>
      <c r="E28" s="679"/>
      <c r="F28" s="679"/>
      <c r="G28" s="679"/>
      <c r="H28" s="679"/>
      <c r="I28" s="679"/>
      <c r="J28" s="679"/>
      <c r="K28" s="679"/>
      <c r="L28" s="679"/>
      <c r="M28" s="679"/>
      <c r="N28" s="679"/>
      <c r="O28" s="679"/>
      <c r="P28" s="679"/>
      <c r="Q28" s="679"/>
      <c r="R28" s="679"/>
      <c r="S28" s="679"/>
      <c r="T28" s="679"/>
      <c r="U28" s="679"/>
      <c r="V28" s="679"/>
      <c r="W28" s="679"/>
      <c r="X28" s="679"/>
    </row>
    <row r="29" spans="1:24" x14ac:dyDescent="0.3">
      <c r="A29" s="679"/>
      <c r="B29" s="679"/>
      <c r="C29" s="679"/>
      <c r="D29" s="679"/>
      <c r="E29" s="679"/>
      <c r="F29" s="679"/>
      <c r="G29" s="679"/>
      <c r="H29" s="679"/>
      <c r="I29" s="679"/>
      <c r="J29" s="679"/>
      <c r="K29" s="679"/>
      <c r="L29" s="679"/>
      <c r="M29" s="679"/>
      <c r="N29" s="679"/>
      <c r="O29" s="679"/>
      <c r="P29" s="679"/>
      <c r="Q29" s="679"/>
      <c r="R29" s="679"/>
      <c r="S29" s="679"/>
      <c r="T29" s="679"/>
      <c r="U29" s="679"/>
      <c r="V29" s="679"/>
      <c r="W29" s="679"/>
      <c r="X29" s="679"/>
    </row>
    <row r="30" spans="1:24" x14ac:dyDescent="0.3">
      <c r="A30" s="679"/>
      <c r="B30" s="679"/>
      <c r="C30" s="679"/>
      <c r="D30" s="679"/>
      <c r="E30" s="679"/>
      <c r="F30" s="679"/>
      <c r="G30" s="679"/>
      <c r="H30" s="679"/>
      <c r="I30" s="679"/>
      <c r="J30" s="679"/>
      <c r="K30" s="679"/>
      <c r="L30" s="679"/>
      <c r="M30" s="679"/>
      <c r="N30" s="679"/>
      <c r="O30" s="679"/>
      <c r="P30" s="679"/>
      <c r="Q30" s="679"/>
      <c r="R30" s="679"/>
      <c r="S30" s="679"/>
      <c r="T30" s="679"/>
      <c r="U30" s="679"/>
      <c r="V30" s="679"/>
      <c r="W30" s="679"/>
      <c r="X30" s="679"/>
    </row>
    <row r="31" spans="1:24" x14ac:dyDescent="0.3">
      <c r="A31" s="679"/>
      <c r="B31" s="679"/>
      <c r="C31" s="679"/>
      <c r="D31" s="679"/>
      <c r="E31" s="679"/>
      <c r="F31" s="679"/>
      <c r="G31" s="679"/>
      <c r="H31" s="679"/>
      <c r="I31" s="679"/>
      <c r="J31" s="679"/>
      <c r="K31" s="679"/>
      <c r="L31" s="679"/>
      <c r="M31" s="679"/>
      <c r="N31" s="679"/>
      <c r="O31" s="679"/>
      <c r="P31" s="679"/>
      <c r="Q31" s="679"/>
      <c r="R31" s="679"/>
      <c r="S31" s="679"/>
      <c r="T31" s="679"/>
      <c r="U31" s="679"/>
      <c r="V31" s="679"/>
      <c r="W31" s="679"/>
      <c r="X31" s="679"/>
    </row>
    <row r="32" spans="1:24" x14ac:dyDescent="0.3">
      <c r="A32" s="679"/>
      <c r="B32" s="679"/>
      <c r="C32" s="679"/>
      <c r="D32" s="679"/>
      <c r="E32" s="679"/>
      <c r="F32" s="679"/>
      <c r="G32" s="679"/>
      <c r="H32" s="679"/>
      <c r="I32" s="679"/>
      <c r="J32" s="679"/>
      <c r="K32" s="679"/>
      <c r="L32" s="679"/>
      <c r="M32" s="679"/>
      <c r="N32" s="679"/>
      <c r="O32" s="679"/>
      <c r="P32" s="679"/>
      <c r="Q32" s="679"/>
      <c r="R32" s="679"/>
      <c r="S32" s="679"/>
      <c r="T32" s="679"/>
      <c r="U32" s="679"/>
      <c r="V32" s="679"/>
      <c r="W32" s="679"/>
      <c r="X32" s="679"/>
    </row>
    <row r="33" spans="1:24" x14ac:dyDescent="0.3">
      <c r="A33" s="679"/>
      <c r="B33" s="679"/>
      <c r="C33" s="679"/>
      <c r="D33" s="679"/>
      <c r="E33" s="679"/>
      <c r="F33" s="679"/>
      <c r="G33" s="679"/>
      <c r="H33" s="679"/>
      <c r="I33" s="679"/>
      <c r="J33" s="679"/>
      <c r="K33" s="679"/>
      <c r="L33" s="679"/>
      <c r="M33" s="679"/>
      <c r="N33" s="679"/>
      <c r="O33" s="679"/>
      <c r="P33" s="679"/>
      <c r="Q33" s="679"/>
      <c r="R33" s="679"/>
      <c r="S33" s="679"/>
      <c r="T33" s="679"/>
      <c r="U33" s="679"/>
      <c r="V33" s="679"/>
      <c r="W33" s="679"/>
      <c r="X33" s="679"/>
    </row>
    <row r="34" spans="1:24" x14ac:dyDescent="0.3">
      <c r="A34" s="679"/>
      <c r="B34" s="679"/>
      <c r="C34" s="679"/>
      <c r="D34" s="679"/>
      <c r="E34" s="679"/>
      <c r="F34" s="679"/>
      <c r="G34" s="679"/>
      <c r="H34" s="679"/>
      <c r="I34" s="679"/>
      <c r="J34" s="679"/>
      <c r="K34" s="679"/>
      <c r="L34" s="679"/>
      <c r="M34" s="679"/>
      <c r="N34" s="679"/>
      <c r="O34" s="679"/>
      <c r="P34" s="679"/>
      <c r="Q34" s="679"/>
      <c r="R34" s="679"/>
      <c r="S34" s="679"/>
      <c r="T34" s="679"/>
      <c r="U34" s="679"/>
      <c r="V34" s="679"/>
      <c r="W34" s="679"/>
      <c r="X34" s="679"/>
    </row>
    <row r="35" spans="1:24" x14ac:dyDescent="0.3">
      <c r="A35" s="679"/>
      <c r="B35" s="679"/>
      <c r="C35" s="679"/>
      <c r="D35" s="679"/>
      <c r="E35" s="679"/>
      <c r="F35" s="679"/>
      <c r="G35" s="679"/>
      <c r="H35" s="679"/>
      <c r="I35" s="679"/>
      <c r="J35" s="679"/>
      <c r="K35" s="679"/>
      <c r="L35" s="679"/>
      <c r="M35" s="679"/>
      <c r="N35" s="679"/>
      <c r="O35" s="679"/>
      <c r="P35" s="679"/>
      <c r="Q35" s="679"/>
      <c r="R35" s="679"/>
      <c r="S35" s="679"/>
      <c r="T35" s="679"/>
      <c r="U35" s="679"/>
      <c r="V35" s="679"/>
      <c r="W35" s="679"/>
      <c r="X35" s="679"/>
    </row>
    <row r="36" spans="1:24" x14ac:dyDescent="0.3">
      <c r="A36" s="679"/>
      <c r="B36" s="679"/>
      <c r="C36" s="679"/>
      <c r="D36" s="679"/>
      <c r="E36" s="679"/>
      <c r="F36" s="679"/>
      <c r="G36" s="679"/>
      <c r="H36" s="679"/>
      <c r="I36" s="679"/>
      <c r="J36" s="679"/>
      <c r="K36" s="679"/>
      <c r="L36" s="679"/>
      <c r="M36" s="679"/>
      <c r="N36" s="679"/>
      <c r="O36" s="679"/>
      <c r="P36" s="679"/>
      <c r="Q36" s="679"/>
      <c r="R36" s="679"/>
      <c r="S36" s="679"/>
      <c r="T36" s="679"/>
      <c r="U36" s="679"/>
      <c r="V36" s="679"/>
      <c r="W36" s="679"/>
      <c r="X36" s="679"/>
    </row>
    <row r="37" spans="1:24" x14ac:dyDescent="0.3">
      <c r="A37" s="679"/>
      <c r="B37" s="679"/>
      <c r="C37" s="679"/>
      <c r="D37" s="679"/>
      <c r="E37" s="679"/>
      <c r="F37" s="679"/>
      <c r="G37" s="679"/>
      <c r="H37" s="679"/>
      <c r="I37" s="679"/>
      <c r="J37" s="679"/>
      <c r="K37" s="679"/>
      <c r="L37" s="679"/>
      <c r="M37" s="679"/>
      <c r="N37" s="679"/>
      <c r="O37" s="679"/>
      <c r="P37" s="679"/>
      <c r="Q37" s="679"/>
      <c r="R37" s="679"/>
      <c r="S37" s="679"/>
      <c r="T37" s="679"/>
      <c r="U37" s="679"/>
      <c r="V37" s="679"/>
      <c r="W37" s="679"/>
      <c r="X37" s="679"/>
    </row>
    <row r="38" spans="1:24" x14ac:dyDescent="0.3">
      <c r="A38" s="679"/>
      <c r="B38" s="679"/>
      <c r="C38" s="679"/>
      <c r="D38" s="679"/>
      <c r="E38" s="679"/>
      <c r="F38" s="679"/>
      <c r="G38" s="679"/>
      <c r="H38" s="679"/>
      <c r="I38" s="679"/>
      <c r="J38" s="679"/>
      <c r="K38" s="679"/>
      <c r="L38" s="679"/>
      <c r="M38" s="679"/>
      <c r="N38" s="679"/>
      <c r="O38" s="679"/>
      <c r="P38" s="679"/>
      <c r="Q38" s="679"/>
      <c r="R38" s="679"/>
      <c r="S38" s="679"/>
      <c r="T38" s="679"/>
      <c r="U38" s="679"/>
      <c r="V38" s="679"/>
      <c r="W38" s="679"/>
      <c r="X38" s="679"/>
    </row>
    <row r="39" spans="1:24" x14ac:dyDescent="0.3">
      <c r="A39" s="679"/>
      <c r="B39" s="679"/>
      <c r="C39" s="679"/>
      <c r="D39" s="679"/>
      <c r="E39" s="679"/>
      <c r="F39" s="679"/>
      <c r="G39" s="679"/>
      <c r="H39" s="679"/>
      <c r="I39" s="679"/>
      <c r="J39" s="679"/>
      <c r="K39" s="679"/>
      <c r="L39" s="679"/>
      <c r="M39" s="679"/>
      <c r="N39" s="679"/>
      <c r="O39" s="679"/>
      <c r="P39" s="679"/>
      <c r="Q39" s="679"/>
      <c r="R39" s="679"/>
      <c r="S39" s="679"/>
      <c r="T39" s="679"/>
      <c r="U39" s="679"/>
      <c r="V39" s="679"/>
      <c r="W39" s="679"/>
      <c r="X39" s="679"/>
    </row>
    <row r="40" spans="1:24" x14ac:dyDescent="0.3">
      <c r="A40" s="679"/>
      <c r="B40" s="679"/>
      <c r="C40" s="679"/>
      <c r="D40" s="679"/>
      <c r="E40" s="679"/>
      <c r="F40" s="679"/>
      <c r="G40" s="679"/>
      <c r="H40" s="679"/>
      <c r="I40" s="679"/>
      <c r="J40" s="679"/>
      <c r="K40" s="679"/>
      <c r="L40" s="679"/>
      <c r="M40" s="679"/>
      <c r="N40" s="679"/>
      <c r="O40" s="679"/>
      <c r="P40" s="679"/>
      <c r="Q40" s="679"/>
      <c r="R40" s="679"/>
      <c r="S40" s="679"/>
      <c r="T40" s="679"/>
      <c r="U40" s="679"/>
      <c r="V40" s="679"/>
      <c r="W40" s="679"/>
      <c r="X40" s="679"/>
    </row>
    <row r="41" spans="1:24" x14ac:dyDescent="0.3">
      <c r="A41" s="679"/>
      <c r="B41" s="679"/>
      <c r="C41" s="679"/>
      <c r="D41" s="679"/>
      <c r="E41" s="679"/>
      <c r="F41" s="679"/>
      <c r="G41" s="679"/>
      <c r="H41" s="679"/>
      <c r="I41" s="679"/>
      <c r="J41" s="679"/>
      <c r="K41" s="679"/>
      <c r="L41" s="679"/>
      <c r="M41" s="679"/>
      <c r="N41" s="679"/>
      <c r="O41" s="679"/>
      <c r="P41" s="679"/>
      <c r="Q41" s="679"/>
      <c r="R41" s="679"/>
      <c r="S41" s="679"/>
      <c r="T41" s="679"/>
      <c r="U41" s="679"/>
      <c r="V41" s="679"/>
      <c r="W41" s="679"/>
      <c r="X41" s="679"/>
    </row>
    <row r="42" spans="1:24" x14ac:dyDescent="0.3">
      <c r="A42" s="679"/>
      <c r="B42" s="679"/>
      <c r="C42" s="679"/>
      <c r="D42" s="679"/>
      <c r="E42" s="679"/>
      <c r="F42" s="679"/>
      <c r="G42" s="679"/>
      <c r="H42" s="679"/>
      <c r="I42" s="679"/>
      <c r="J42" s="679"/>
      <c r="K42" s="679"/>
      <c r="L42" s="679"/>
      <c r="M42" s="679"/>
      <c r="N42" s="679"/>
      <c r="O42" s="679"/>
      <c r="P42" s="679"/>
      <c r="Q42" s="679"/>
      <c r="R42" s="679"/>
      <c r="S42" s="679"/>
      <c r="T42" s="679"/>
      <c r="U42" s="679"/>
      <c r="V42" s="679"/>
      <c r="W42" s="679"/>
      <c r="X42" s="679"/>
    </row>
    <row r="43" spans="1:24" x14ac:dyDescent="0.3">
      <c r="A43" s="679"/>
      <c r="B43" s="679"/>
      <c r="C43" s="679"/>
      <c r="D43" s="679"/>
      <c r="E43" s="679"/>
      <c r="F43" s="679"/>
      <c r="G43" s="679"/>
      <c r="H43" s="679"/>
      <c r="I43" s="679"/>
      <c r="J43" s="679"/>
      <c r="K43" s="679"/>
      <c r="L43" s="679"/>
      <c r="M43" s="679"/>
      <c r="N43" s="679"/>
      <c r="O43" s="679"/>
      <c r="P43" s="679"/>
      <c r="Q43" s="679"/>
      <c r="R43" s="679"/>
      <c r="S43" s="679"/>
      <c r="T43" s="679"/>
      <c r="U43" s="679"/>
      <c r="V43" s="679"/>
      <c r="W43" s="679"/>
      <c r="X43" s="679"/>
    </row>
    <row r="44" spans="1:24" x14ac:dyDescent="0.3">
      <c r="A44" s="679"/>
      <c r="B44" s="679"/>
      <c r="C44" s="679"/>
      <c r="D44" s="679"/>
      <c r="E44" s="679"/>
      <c r="F44" s="679"/>
      <c r="G44" s="679"/>
      <c r="H44" s="679"/>
      <c r="I44" s="679"/>
      <c r="J44" s="679"/>
      <c r="K44" s="679"/>
      <c r="L44" s="679"/>
      <c r="M44" s="679"/>
      <c r="N44" s="679"/>
      <c r="O44" s="679"/>
      <c r="P44" s="679"/>
      <c r="Q44" s="679"/>
      <c r="R44" s="679"/>
      <c r="S44" s="679"/>
      <c r="T44" s="679"/>
      <c r="U44" s="679"/>
      <c r="V44" s="679"/>
      <c r="W44" s="679"/>
      <c r="X44" s="679"/>
    </row>
    <row r="45" spans="1:24" x14ac:dyDescent="0.3">
      <c r="A45" s="679"/>
      <c r="B45" s="679"/>
      <c r="C45" s="679"/>
      <c r="D45" s="679"/>
      <c r="E45" s="679"/>
      <c r="F45" s="679"/>
      <c r="G45" s="679"/>
      <c r="H45" s="679"/>
      <c r="I45" s="679"/>
      <c r="J45" s="679"/>
      <c r="K45" s="679"/>
      <c r="L45" s="679"/>
      <c r="M45" s="679"/>
      <c r="N45" s="679"/>
      <c r="O45" s="679"/>
      <c r="P45" s="679"/>
      <c r="Q45" s="679"/>
      <c r="R45" s="679"/>
      <c r="S45" s="679"/>
      <c r="T45" s="679"/>
      <c r="U45" s="679"/>
      <c r="V45" s="679"/>
      <c r="W45" s="679"/>
      <c r="X45" s="679"/>
    </row>
    <row r="46" spans="1:24" x14ac:dyDescent="0.3">
      <c r="A46" s="679"/>
      <c r="B46" s="679"/>
      <c r="C46" s="679"/>
      <c r="D46" s="679"/>
      <c r="E46" s="679"/>
      <c r="F46" s="679"/>
      <c r="G46" s="679"/>
      <c r="H46" s="679"/>
      <c r="I46" s="679"/>
      <c r="J46" s="679"/>
      <c r="K46" s="679"/>
      <c r="L46" s="679"/>
      <c r="M46" s="679"/>
      <c r="N46" s="679"/>
      <c r="O46" s="679"/>
      <c r="P46" s="679"/>
      <c r="Q46" s="679"/>
      <c r="R46" s="679"/>
      <c r="S46" s="679"/>
      <c r="T46" s="679"/>
      <c r="U46" s="679"/>
      <c r="V46" s="679"/>
      <c r="W46" s="679"/>
      <c r="X46" s="679"/>
    </row>
    <row r="47" spans="1:24" x14ac:dyDescent="0.3">
      <c r="A47" s="679"/>
      <c r="B47" s="679"/>
      <c r="C47" s="679"/>
      <c r="D47" s="679"/>
      <c r="E47" s="679"/>
      <c r="F47" s="679"/>
      <c r="G47" s="679"/>
      <c r="H47" s="679"/>
      <c r="I47" s="679"/>
      <c r="J47" s="679"/>
      <c r="K47" s="679"/>
      <c r="L47" s="679"/>
      <c r="M47" s="679"/>
      <c r="N47" s="679"/>
      <c r="O47" s="679"/>
      <c r="P47" s="679"/>
      <c r="Q47" s="679"/>
      <c r="R47" s="679"/>
      <c r="S47" s="679"/>
      <c r="T47" s="679"/>
      <c r="U47" s="679"/>
      <c r="V47" s="679"/>
      <c r="W47" s="679"/>
      <c r="X47" s="679"/>
    </row>
    <row r="48" spans="1:24" x14ac:dyDescent="0.3">
      <c r="A48" s="679"/>
      <c r="B48" s="679"/>
      <c r="C48" s="679"/>
      <c r="D48" s="679"/>
      <c r="E48" s="679"/>
      <c r="F48" s="679"/>
      <c r="G48" s="679"/>
      <c r="H48" s="679"/>
      <c r="I48" s="679"/>
      <c r="J48" s="679"/>
      <c r="K48" s="679"/>
      <c r="L48" s="679"/>
      <c r="M48" s="679"/>
      <c r="N48" s="679"/>
      <c r="O48" s="679"/>
      <c r="P48" s="679"/>
      <c r="Q48" s="679"/>
      <c r="R48" s="679"/>
      <c r="S48" s="679"/>
      <c r="T48" s="679"/>
      <c r="U48" s="679"/>
      <c r="V48" s="679"/>
      <c r="W48" s="679"/>
      <c r="X48" s="679"/>
    </row>
    <row r="49" spans="1:24" x14ac:dyDescent="0.3">
      <c r="A49" s="679"/>
      <c r="B49" s="679"/>
      <c r="C49" s="679"/>
      <c r="D49" s="679"/>
      <c r="E49" s="679"/>
      <c r="F49" s="679"/>
      <c r="G49" s="679"/>
      <c r="H49" s="679"/>
      <c r="I49" s="679"/>
      <c r="J49" s="679"/>
      <c r="K49" s="679"/>
      <c r="L49" s="679"/>
      <c r="M49" s="679"/>
      <c r="N49" s="679"/>
      <c r="O49" s="679"/>
      <c r="P49" s="679"/>
      <c r="Q49" s="679"/>
      <c r="R49" s="679"/>
      <c r="S49" s="679"/>
      <c r="T49" s="679"/>
      <c r="U49" s="679"/>
      <c r="V49" s="679"/>
      <c r="W49" s="679"/>
      <c r="X49" s="679"/>
    </row>
    <row r="50" spans="1:24" x14ac:dyDescent="0.3">
      <c r="A50" s="679"/>
      <c r="B50" s="679"/>
      <c r="C50" s="679"/>
      <c r="D50" s="679"/>
      <c r="E50" s="679"/>
      <c r="F50" s="679"/>
      <c r="G50" s="679"/>
      <c r="H50" s="679"/>
      <c r="I50" s="679"/>
      <c r="J50" s="679"/>
      <c r="K50" s="679"/>
      <c r="L50" s="679"/>
      <c r="M50" s="679"/>
      <c r="N50" s="679"/>
      <c r="O50" s="679"/>
      <c r="P50" s="679"/>
      <c r="Q50" s="679"/>
      <c r="R50" s="679"/>
      <c r="S50" s="679"/>
      <c r="T50" s="679"/>
      <c r="U50" s="679"/>
      <c r="V50" s="679"/>
      <c r="W50" s="679"/>
      <c r="X50" s="679"/>
    </row>
    <row r="51" spans="1:24" x14ac:dyDescent="0.3">
      <c r="A51" s="679"/>
      <c r="B51" s="679"/>
      <c r="C51" s="679"/>
      <c r="D51" s="679"/>
      <c r="E51" s="679"/>
      <c r="F51" s="679"/>
      <c r="G51" s="679"/>
      <c r="H51" s="679"/>
      <c r="I51" s="679"/>
      <c r="J51" s="679"/>
      <c r="K51" s="679"/>
      <c r="L51" s="679"/>
      <c r="M51" s="679"/>
      <c r="N51" s="679"/>
      <c r="O51" s="679"/>
      <c r="P51" s="679"/>
      <c r="Q51" s="679"/>
      <c r="R51" s="679"/>
      <c r="S51" s="679"/>
      <c r="T51" s="679"/>
      <c r="U51" s="679"/>
      <c r="V51" s="679"/>
      <c r="W51" s="679"/>
      <c r="X51" s="679"/>
    </row>
    <row r="52" spans="1:24" x14ac:dyDescent="0.3">
      <c r="A52" s="679"/>
      <c r="B52" s="679"/>
      <c r="C52" s="679"/>
      <c r="D52" s="679"/>
      <c r="E52" s="679"/>
      <c r="F52" s="679"/>
      <c r="G52" s="679"/>
      <c r="H52" s="679"/>
      <c r="I52" s="679"/>
      <c r="J52" s="679"/>
      <c r="K52" s="679"/>
      <c r="L52" s="679"/>
      <c r="M52" s="679"/>
      <c r="N52" s="679"/>
      <c r="O52" s="679"/>
      <c r="P52" s="679"/>
      <c r="Q52" s="679"/>
      <c r="R52" s="679"/>
      <c r="S52" s="679"/>
      <c r="T52" s="679"/>
      <c r="U52" s="679"/>
      <c r="V52" s="679"/>
      <c r="W52" s="679"/>
      <c r="X52" s="679"/>
    </row>
    <row r="53" spans="1:24" x14ac:dyDescent="0.3">
      <c r="A53" s="679"/>
      <c r="B53" s="679"/>
      <c r="C53" s="679"/>
      <c r="D53" s="679"/>
      <c r="E53" s="679"/>
      <c r="F53" s="679"/>
      <c r="G53" s="679"/>
      <c r="H53" s="679"/>
      <c r="I53" s="679"/>
      <c r="J53" s="679"/>
      <c r="K53" s="679"/>
      <c r="L53" s="679"/>
      <c r="M53" s="679"/>
      <c r="N53" s="679"/>
      <c r="O53" s="679"/>
      <c r="P53" s="679"/>
      <c r="Q53" s="679"/>
      <c r="R53" s="679"/>
      <c r="S53" s="679"/>
      <c r="T53" s="679"/>
      <c r="U53" s="679"/>
      <c r="V53" s="679"/>
      <c r="W53" s="679"/>
      <c r="X53" s="679"/>
    </row>
    <row r="55" spans="1:24" x14ac:dyDescent="0.3">
      <c r="A55" t="s">
        <v>88</v>
      </c>
    </row>
    <row r="57" spans="1:24" x14ac:dyDescent="0.3">
      <c r="A57" s="679" t="s">
        <v>78</v>
      </c>
      <c r="B57" s="679"/>
      <c r="C57" s="679" t="s">
        <v>89</v>
      </c>
      <c r="D57" s="679"/>
      <c r="E57" s="679"/>
      <c r="F57" s="679"/>
      <c r="G57" s="679"/>
      <c r="H57" s="666" t="s">
        <v>87</v>
      </c>
      <c r="I57" s="666"/>
    </row>
    <row r="58" spans="1:24" x14ac:dyDescent="0.3">
      <c r="A58" s="679"/>
      <c r="B58" s="679"/>
      <c r="C58" s="679"/>
      <c r="D58" s="679"/>
      <c r="E58" s="679"/>
      <c r="F58" s="679"/>
      <c r="G58" s="679"/>
      <c r="H58" s="666"/>
      <c r="I58" s="666"/>
    </row>
    <row r="59" spans="1:24" x14ac:dyDescent="0.3">
      <c r="A59" s="679"/>
      <c r="B59" s="679"/>
      <c r="C59" s="679"/>
      <c r="D59" s="679"/>
      <c r="E59" s="679"/>
      <c r="F59" s="679"/>
      <c r="G59" s="679"/>
      <c r="H59" s="679"/>
      <c r="I59" s="679"/>
    </row>
    <row r="60" spans="1:24" x14ac:dyDescent="0.3">
      <c r="A60" s="679"/>
      <c r="B60" s="679"/>
      <c r="C60" s="679"/>
      <c r="D60" s="679"/>
      <c r="E60" s="679"/>
      <c r="F60" s="679"/>
      <c r="G60" s="679"/>
      <c r="H60" s="679"/>
      <c r="I60" s="679"/>
    </row>
    <row r="61" spans="1:24" x14ac:dyDescent="0.3">
      <c r="A61" s="679"/>
      <c r="B61" s="679"/>
      <c r="C61" s="679"/>
      <c r="D61" s="679"/>
      <c r="E61" s="679"/>
      <c r="F61" s="679"/>
      <c r="G61" s="679"/>
      <c r="H61" s="679"/>
      <c r="I61" s="679"/>
    </row>
  </sheetData>
  <mergeCells count="298">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Q12:R13"/>
    <mergeCell ref="S12:T13"/>
    <mergeCell ref="U12:V13"/>
    <mergeCell ref="W12:X13"/>
    <mergeCell ref="O10:P11"/>
    <mergeCell ref="Q10:R11"/>
    <mergeCell ref="S10:T11"/>
    <mergeCell ref="U10:V11"/>
    <mergeCell ref="W10:X11"/>
    <mergeCell ref="A16:B17"/>
    <mergeCell ref="C16:F17"/>
    <mergeCell ref="G16:H17"/>
    <mergeCell ref="I16:J17"/>
    <mergeCell ref="K16:L17"/>
    <mergeCell ref="A14:B15"/>
    <mergeCell ref="C14:F15"/>
    <mergeCell ref="G14:H15"/>
    <mergeCell ref="I14:J15"/>
    <mergeCell ref="K14:L15"/>
    <mergeCell ref="M16:N17"/>
    <mergeCell ref="O16:P17"/>
    <mergeCell ref="Q16:R17"/>
    <mergeCell ref="S16:T17"/>
    <mergeCell ref="U16:V17"/>
    <mergeCell ref="W16:X17"/>
    <mergeCell ref="O14:P15"/>
    <mergeCell ref="Q14:R15"/>
    <mergeCell ref="S14:T15"/>
    <mergeCell ref="U14:V15"/>
    <mergeCell ref="W14:X15"/>
    <mergeCell ref="M14:N15"/>
    <mergeCell ref="A20:B21"/>
    <mergeCell ref="C20:F21"/>
    <mergeCell ref="G20:H21"/>
    <mergeCell ref="I20:J21"/>
    <mergeCell ref="K20:L21"/>
    <mergeCell ref="A18:B19"/>
    <mergeCell ref="C18:F19"/>
    <mergeCell ref="G18:H19"/>
    <mergeCell ref="I18:J19"/>
    <mergeCell ref="K18:L19"/>
    <mergeCell ref="M20:N21"/>
    <mergeCell ref="O20:P21"/>
    <mergeCell ref="Q20:R21"/>
    <mergeCell ref="S20:T21"/>
    <mergeCell ref="U20:V21"/>
    <mergeCell ref="W20:X21"/>
    <mergeCell ref="O18:P19"/>
    <mergeCell ref="Q18:R19"/>
    <mergeCell ref="S18:T19"/>
    <mergeCell ref="U18:V19"/>
    <mergeCell ref="W18:X19"/>
    <mergeCell ref="M18:N19"/>
    <mergeCell ref="A24:B25"/>
    <mergeCell ref="C24:F25"/>
    <mergeCell ref="G24:H25"/>
    <mergeCell ref="I24:J25"/>
    <mergeCell ref="K24:L25"/>
    <mergeCell ref="A22:B23"/>
    <mergeCell ref="C22:F23"/>
    <mergeCell ref="G22:H23"/>
    <mergeCell ref="I22:J23"/>
    <mergeCell ref="K22:L23"/>
    <mergeCell ref="M24:N25"/>
    <mergeCell ref="O24:P25"/>
    <mergeCell ref="Q24:R25"/>
    <mergeCell ref="S24:T25"/>
    <mergeCell ref="U24:V25"/>
    <mergeCell ref="W24:X25"/>
    <mergeCell ref="O22:P23"/>
    <mergeCell ref="Q22:R23"/>
    <mergeCell ref="S22:T23"/>
    <mergeCell ref="U22:V23"/>
    <mergeCell ref="W22:X23"/>
    <mergeCell ref="M22:N23"/>
    <mergeCell ref="A28:B29"/>
    <mergeCell ref="C28:F29"/>
    <mergeCell ref="G28:H29"/>
    <mergeCell ref="I28:J29"/>
    <mergeCell ref="K28:L29"/>
    <mergeCell ref="A26:B27"/>
    <mergeCell ref="C26:F27"/>
    <mergeCell ref="G26:H27"/>
    <mergeCell ref="I26:J27"/>
    <mergeCell ref="K26:L27"/>
    <mergeCell ref="M28:N29"/>
    <mergeCell ref="O28:P29"/>
    <mergeCell ref="Q28:R29"/>
    <mergeCell ref="S28:T29"/>
    <mergeCell ref="U28:V29"/>
    <mergeCell ref="W28:X29"/>
    <mergeCell ref="O26:P27"/>
    <mergeCell ref="Q26:R27"/>
    <mergeCell ref="S26:T27"/>
    <mergeCell ref="U26:V27"/>
    <mergeCell ref="W26:X27"/>
    <mergeCell ref="M26:N27"/>
    <mergeCell ref="A32:B33"/>
    <mergeCell ref="C32:F33"/>
    <mergeCell ref="G32:H33"/>
    <mergeCell ref="I32:J33"/>
    <mergeCell ref="K32:L33"/>
    <mergeCell ref="A30:B31"/>
    <mergeCell ref="C30:F31"/>
    <mergeCell ref="G30:H31"/>
    <mergeCell ref="I30:J31"/>
    <mergeCell ref="K30:L31"/>
    <mergeCell ref="M32:N33"/>
    <mergeCell ref="O32:P33"/>
    <mergeCell ref="Q32:R33"/>
    <mergeCell ref="S32:T33"/>
    <mergeCell ref="U32:V33"/>
    <mergeCell ref="W32:X33"/>
    <mergeCell ref="O30:P31"/>
    <mergeCell ref="Q30:R31"/>
    <mergeCell ref="S30:T31"/>
    <mergeCell ref="U30:V31"/>
    <mergeCell ref="W30:X31"/>
    <mergeCell ref="M30:N31"/>
    <mergeCell ref="A36:B37"/>
    <mergeCell ref="C36:F37"/>
    <mergeCell ref="G36:H37"/>
    <mergeCell ref="I36:J37"/>
    <mergeCell ref="K36:L37"/>
    <mergeCell ref="A34:B35"/>
    <mergeCell ref="C34:F35"/>
    <mergeCell ref="G34:H35"/>
    <mergeCell ref="I34:J35"/>
    <mergeCell ref="K34:L35"/>
    <mergeCell ref="M36:N37"/>
    <mergeCell ref="O36:P37"/>
    <mergeCell ref="Q36:R37"/>
    <mergeCell ref="S36:T37"/>
    <mergeCell ref="U36:V37"/>
    <mergeCell ref="W36:X37"/>
    <mergeCell ref="O34:P35"/>
    <mergeCell ref="Q34:R35"/>
    <mergeCell ref="S34:T35"/>
    <mergeCell ref="U34:V35"/>
    <mergeCell ref="W34:X35"/>
    <mergeCell ref="M34:N35"/>
    <mergeCell ref="A40:B41"/>
    <mergeCell ref="C40:F41"/>
    <mergeCell ref="G40:H41"/>
    <mergeCell ref="I40:J41"/>
    <mergeCell ref="K40:L41"/>
    <mergeCell ref="A38:B39"/>
    <mergeCell ref="C38:F39"/>
    <mergeCell ref="G38:H39"/>
    <mergeCell ref="I38:J39"/>
    <mergeCell ref="K38:L39"/>
    <mergeCell ref="M40:N41"/>
    <mergeCell ref="O40:P41"/>
    <mergeCell ref="Q40:R41"/>
    <mergeCell ref="S40:T41"/>
    <mergeCell ref="U40:V41"/>
    <mergeCell ref="W40:X41"/>
    <mergeCell ref="O38:P39"/>
    <mergeCell ref="Q38:R39"/>
    <mergeCell ref="S38:T39"/>
    <mergeCell ref="U38:V39"/>
    <mergeCell ref="W38:X39"/>
    <mergeCell ref="M38:N39"/>
    <mergeCell ref="A44:B45"/>
    <mergeCell ref="C44:F45"/>
    <mergeCell ref="G44:H45"/>
    <mergeCell ref="I44:J45"/>
    <mergeCell ref="K44:L45"/>
    <mergeCell ref="A42:B43"/>
    <mergeCell ref="C42:F43"/>
    <mergeCell ref="G42:H43"/>
    <mergeCell ref="I42:J43"/>
    <mergeCell ref="K42:L43"/>
    <mergeCell ref="M44:N45"/>
    <mergeCell ref="O44:P45"/>
    <mergeCell ref="Q44:R45"/>
    <mergeCell ref="S44:T45"/>
    <mergeCell ref="U44:V45"/>
    <mergeCell ref="W44:X45"/>
    <mergeCell ref="O42:P43"/>
    <mergeCell ref="Q42:R43"/>
    <mergeCell ref="S42:T43"/>
    <mergeCell ref="U42:V43"/>
    <mergeCell ref="W42:X43"/>
    <mergeCell ref="M42:N43"/>
    <mergeCell ref="A48:B49"/>
    <mergeCell ref="C48:F49"/>
    <mergeCell ref="G48:H49"/>
    <mergeCell ref="I48:J49"/>
    <mergeCell ref="K48:L49"/>
    <mergeCell ref="A46:B47"/>
    <mergeCell ref="C46:F47"/>
    <mergeCell ref="G46:H47"/>
    <mergeCell ref="I46:J47"/>
    <mergeCell ref="K46:L47"/>
    <mergeCell ref="M48:N49"/>
    <mergeCell ref="O48:P49"/>
    <mergeCell ref="Q48:R49"/>
    <mergeCell ref="S48:T49"/>
    <mergeCell ref="U48:V49"/>
    <mergeCell ref="W48:X49"/>
    <mergeCell ref="O46:P47"/>
    <mergeCell ref="Q46:R47"/>
    <mergeCell ref="S46:T47"/>
    <mergeCell ref="U46:V47"/>
    <mergeCell ref="W46:X47"/>
    <mergeCell ref="M46:N47"/>
    <mergeCell ref="A52:B53"/>
    <mergeCell ref="C52:F53"/>
    <mergeCell ref="G52:H53"/>
    <mergeCell ref="I52:J53"/>
    <mergeCell ref="K52:L53"/>
    <mergeCell ref="A50:B51"/>
    <mergeCell ref="C50:F51"/>
    <mergeCell ref="G50:H51"/>
    <mergeCell ref="I50:J51"/>
    <mergeCell ref="K50:L51"/>
    <mergeCell ref="M52:N53"/>
    <mergeCell ref="O52:P53"/>
    <mergeCell ref="Q52:R53"/>
    <mergeCell ref="S52:T53"/>
    <mergeCell ref="U52:V53"/>
    <mergeCell ref="W52:X53"/>
    <mergeCell ref="O50:P51"/>
    <mergeCell ref="Q50:R51"/>
    <mergeCell ref="S50:T51"/>
    <mergeCell ref="U50:V51"/>
    <mergeCell ref="W50:X51"/>
    <mergeCell ref="M50:N51"/>
    <mergeCell ref="A60:B60"/>
    <mergeCell ref="C60:G60"/>
    <mergeCell ref="H60:I60"/>
    <mergeCell ref="A61:B61"/>
    <mergeCell ref="C61:G61"/>
    <mergeCell ref="H61:I61"/>
    <mergeCell ref="A57:B58"/>
    <mergeCell ref="C57:G58"/>
    <mergeCell ref="H57:I58"/>
    <mergeCell ref="A59:B59"/>
    <mergeCell ref="C59:G59"/>
    <mergeCell ref="H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GJ OMANA</cp:lastModifiedBy>
  <cp:lastPrinted>2017-09-03T02:10:22Z</cp:lastPrinted>
  <dcterms:created xsi:type="dcterms:W3CDTF">2017-01-17T16:11:32Z</dcterms:created>
  <dcterms:modified xsi:type="dcterms:W3CDTF">2024-05-09T22:52:08Z</dcterms:modified>
</cp:coreProperties>
</file>