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FORMATICA12\Downloads\"/>
    </mc:Choice>
  </mc:AlternateContent>
  <bookViews>
    <workbookView xWindow="0" yWindow="0" windowWidth="28800" windowHeight="11730"/>
  </bookViews>
  <sheets>
    <sheet name="Monitoreo_Seguimento_Evaluación" sheetId="3" r:id="rId1"/>
  </sheets>
  <externalReferences>
    <externalReference r:id="rId2"/>
  </externalReferences>
  <definedNames>
    <definedName name="_xlnm.Print_Area" localSheetId="0">Monitoreo_Seguimento_Evaluación!$B$1:$AA$9</definedName>
    <definedName name="departamentos">[1]TABLA!$D$2:$D$36</definedName>
    <definedName name="nivel">[1]TABLA!$C$2:$C$3</definedName>
    <definedName name="orden">[1]TABLA!$A$3:$A$4</definedName>
    <definedName name="sector">[1]TABLA!$B$2:$B$26</definedName>
    <definedName name="vigencias">[1]TABLA!$E$2:$E$7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3" i="3" l="1"/>
  <c r="T93" i="3"/>
  <c r="O93" i="3"/>
  <c r="Y91" i="3"/>
  <c r="T91" i="3"/>
  <c r="O91" i="3"/>
  <c r="Y90" i="3"/>
  <c r="T90" i="3"/>
  <c r="O90" i="3"/>
  <c r="Y88" i="3"/>
  <c r="O88" i="3"/>
  <c r="Y138" i="3" l="1"/>
  <c r="T138" i="3"/>
  <c r="O138" i="3"/>
  <c r="L138" i="3"/>
  <c r="J138" i="3"/>
  <c r="Y137" i="3"/>
  <c r="T137" i="3"/>
  <c r="Q137" i="3"/>
  <c r="O137" i="3"/>
  <c r="L137" i="3"/>
  <c r="J137" i="3"/>
  <c r="Y136" i="3"/>
  <c r="T136" i="3"/>
  <c r="Q136" i="3"/>
  <c r="O136" i="3"/>
  <c r="L136" i="3"/>
  <c r="J136" i="3"/>
  <c r="Y135" i="3"/>
  <c r="T135" i="3"/>
  <c r="Q135" i="3"/>
  <c r="O135" i="3"/>
  <c r="L135" i="3"/>
  <c r="J135" i="3"/>
  <c r="Y134" i="3"/>
  <c r="T134" i="3"/>
  <c r="Q134" i="3"/>
  <c r="O134" i="3"/>
  <c r="L134" i="3"/>
  <c r="J134" i="3"/>
  <c r="Y133" i="3"/>
  <c r="T133" i="3"/>
  <c r="Q133" i="3"/>
  <c r="O133" i="3"/>
  <c r="L133" i="3"/>
  <c r="J133" i="3"/>
  <c r="Y132" i="3"/>
  <c r="T132" i="3"/>
  <c r="Q132" i="3"/>
  <c r="O132" i="3"/>
  <c r="J132" i="3"/>
  <c r="Y131" i="3"/>
  <c r="T131" i="3"/>
  <c r="Q131" i="3"/>
  <c r="O131" i="3"/>
  <c r="L131" i="3"/>
  <c r="J131" i="3"/>
  <c r="Y130" i="3"/>
  <c r="T130" i="3"/>
  <c r="Q130" i="3"/>
  <c r="O130" i="3"/>
  <c r="L130" i="3"/>
  <c r="J130" i="3"/>
  <c r="Y129" i="3"/>
  <c r="T129" i="3"/>
  <c r="Q129" i="3"/>
  <c r="O129" i="3"/>
  <c r="L129" i="3"/>
  <c r="J129" i="3"/>
  <c r="Y128" i="3"/>
  <c r="T128" i="3"/>
  <c r="Q128" i="3"/>
  <c r="O128" i="3"/>
  <c r="L128" i="3"/>
  <c r="J128" i="3"/>
  <c r="Y127" i="3"/>
  <c r="T127" i="3"/>
  <c r="Q127" i="3"/>
  <c r="O127" i="3"/>
  <c r="L127" i="3"/>
  <c r="J127" i="3"/>
  <c r="Y126" i="3"/>
  <c r="T126" i="3"/>
  <c r="Q126" i="3"/>
  <c r="O126" i="3"/>
  <c r="L126" i="3"/>
  <c r="J126" i="3"/>
  <c r="Y191" i="3" l="1"/>
  <c r="V191" i="3"/>
  <c r="AA191" i="3" s="1"/>
  <c r="T191" i="3"/>
  <c r="Q191" i="3"/>
  <c r="O191" i="3"/>
  <c r="L191" i="3"/>
  <c r="J191" i="3"/>
  <c r="Y190" i="3"/>
  <c r="V190" i="3"/>
  <c r="AA190" i="3" s="1"/>
  <c r="T190" i="3"/>
  <c r="Q190" i="3"/>
  <c r="O190" i="3"/>
  <c r="L190" i="3"/>
  <c r="J190" i="3"/>
  <c r="Y189" i="3"/>
  <c r="V189" i="3"/>
  <c r="AA189" i="3" s="1"/>
  <c r="T189" i="3"/>
  <c r="Q189" i="3"/>
  <c r="O189" i="3"/>
  <c r="L189" i="3"/>
  <c r="J189" i="3"/>
  <c r="Y188" i="3"/>
  <c r="V188" i="3"/>
  <c r="AA188" i="3" s="1"/>
  <c r="T188" i="3"/>
  <c r="Q188" i="3"/>
  <c r="O188" i="3"/>
  <c r="L188" i="3"/>
  <c r="J188" i="3"/>
  <c r="Y187" i="3"/>
  <c r="V187" i="3"/>
  <c r="AA187" i="3" s="1"/>
  <c r="T187" i="3"/>
  <c r="Q187" i="3"/>
  <c r="O187" i="3"/>
  <c r="L187" i="3"/>
  <c r="J187" i="3"/>
  <c r="Y186" i="3"/>
  <c r="V186" i="3"/>
  <c r="AA186" i="3" s="1"/>
  <c r="T186" i="3"/>
  <c r="Q186" i="3"/>
  <c r="O186" i="3"/>
  <c r="L186" i="3"/>
  <c r="J186" i="3"/>
  <c r="Y185" i="3"/>
  <c r="V185" i="3"/>
  <c r="AA185" i="3" s="1"/>
  <c r="T185" i="3"/>
  <c r="Q185" i="3"/>
  <c r="O185" i="3"/>
  <c r="L185" i="3"/>
  <c r="J185" i="3"/>
  <c r="Y184" i="3"/>
  <c r="V184" i="3"/>
  <c r="AA184" i="3" s="1"/>
  <c r="T184" i="3"/>
  <c r="Q184" i="3"/>
  <c r="O184" i="3"/>
  <c r="L184" i="3"/>
  <c r="J184" i="3"/>
  <c r="Y183" i="3"/>
  <c r="V183" i="3"/>
  <c r="AA183" i="3" s="1"/>
  <c r="T183" i="3"/>
  <c r="Q183" i="3"/>
  <c r="O183" i="3"/>
  <c r="L183" i="3"/>
  <c r="J183" i="3"/>
  <c r="Y182" i="3"/>
  <c r="V182" i="3"/>
  <c r="AA182" i="3" s="1"/>
  <c r="T182" i="3"/>
  <c r="Q182" i="3"/>
  <c r="O182" i="3"/>
  <c r="L182" i="3"/>
  <c r="J182" i="3"/>
  <c r="Y181" i="3"/>
  <c r="V181" i="3"/>
  <c r="AA181" i="3" s="1"/>
  <c r="T181" i="3"/>
  <c r="Q181" i="3"/>
  <c r="O181" i="3"/>
  <c r="L181" i="3"/>
  <c r="J181" i="3"/>
  <c r="Y180" i="3"/>
  <c r="V180" i="3"/>
  <c r="AA180" i="3" s="1"/>
  <c r="T180" i="3"/>
  <c r="Q180" i="3"/>
  <c r="O180" i="3"/>
  <c r="L180" i="3"/>
  <c r="J180" i="3"/>
  <c r="Y179" i="3"/>
  <c r="V179" i="3"/>
  <c r="AA179" i="3" s="1"/>
  <c r="T179" i="3"/>
  <c r="Q179" i="3"/>
  <c r="O179" i="3"/>
  <c r="L179" i="3"/>
  <c r="J179" i="3"/>
  <c r="Y178" i="3"/>
  <c r="V178" i="3"/>
  <c r="AA178" i="3" s="1"/>
  <c r="T178" i="3"/>
  <c r="Q178" i="3"/>
  <c r="O178" i="3"/>
  <c r="L178" i="3"/>
  <c r="J178" i="3"/>
  <c r="Y177" i="3"/>
  <c r="V177" i="3"/>
  <c r="AA177" i="3" s="1"/>
  <c r="T177" i="3"/>
  <c r="Q177" i="3"/>
  <c r="O177" i="3"/>
  <c r="L177" i="3"/>
  <c r="J177" i="3"/>
  <c r="Y176" i="3"/>
  <c r="V176" i="3"/>
  <c r="AA176" i="3" s="1"/>
  <c r="T176" i="3"/>
  <c r="Q176" i="3"/>
  <c r="O176" i="3"/>
  <c r="L176" i="3"/>
  <c r="J176" i="3"/>
  <c r="Y175" i="3"/>
  <c r="V175" i="3"/>
  <c r="AA175" i="3" s="1"/>
  <c r="T175" i="3"/>
  <c r="Q175" i="3"/>
  <c r="O175" i="3"/>
  <c r="L175" i="3"/>
  <c r="J175" i="3"/>
  <c r="Y174" i="3"/>
  <c r="V174" i="3"/>
  <c r="AA174" i="3" s="1"/>
  <c r="T174" i="3"/>
  <c r="Q174" i="3"/>
  <c r="O174" i="3"/>
  <c r="L174" i="3"/>
  <c r="J174" i="3"/>
  <c r="Y173" i="3"/>
  <c r="V173" i="3"/>
  <c r="AA173" i="3" s="1"/>
  <c r="T173" i="3"/>
  <c r="Q173" i="3"/>
  <c r="O173" i="3"/>
  <c r="L173" i="3"/>
  <c r="J173" i="3"/>
  <c r="Y172" i="3"/>
  <c r="V172" i="3"/>
  <c r="AA172" i="3" s="1"/>
  <c r="T172" i="3"/>
  <c r="Q172" i="3"/>
  <c r="O172" i="3"/>
  <c r="L172" i="3"/>
  <c r="J172" i="3"/>
  <c r="Y171" i="3"/>
  <c r="V171" i="3"/>
  <c r="AA171" i="3" s="1"/>
  <c r="T171" i="3"/>
  <c r="Q171" i="3"/>
  <c r="O171" i="3"/>
  <c r="L171" i="3"/>
  <c r="J171" i="3"/>
  <c r="Y170" i="3"/>
  <c r="V170" i="3"/>
  <c r="AA170" i="3" s="1"/>
  <c r="T170" i="3"/>
  <c r="Q170" i="3"/>
  <c r="O170" i="3"/>
  <c r="L170" i="3"/>
  <c r="J170" i="3"/>
  <c r="Y169" i="3"/>
  <c r="V169" i="3"/>
  <c r="AA169" i="3" s="1"/>
  <c r="T169" i="3"/>
  <c r="Q169" i="3"/>
  <c r="O169" i="3"/>
  <c r="L169" i="3"/>
  <c r="J169" i="3"/>
  <c r="Y168" i="3"/>
  <c r="V168" i="3"/>
  <c r="AA168" i="3" s="1"/>
  <c r="T168" i="3"/>
  <c r="Q168" i="3"/>
  <c r="O168" i="3"/>
  <c r="L168" i="3"/>
  <c r="J168" i="3"/>
  <c r="Y167" i="3"/>
  <c r="V167" i="3"/>
  <c r="AA167" i="3" s="1"/>
  <c r="T167" i="3"/>
  <c r="Q167" i="3"/>
  <c r="O167" i="3"/>
  <c r="L167" i="3"/>
  <c r="J167" i="3"/>
  <c r="Y166" i="3"/>
  <c r="V166" i="3"/>
  <c r="AA166" i="3" s="1"/>
  <c r="T166" i="3"/>
  <c r="Q166" i="3"/>
  <c r="O166" i="3"/>
  <c r="L166" i="3"/>
  <c r="J166" i="3"/>
  <c r="Y165" i="3"/>
  <c r="V165" i="3"/>
  <c r="AA165" i="3" s="1"/>
  <c r="T165" i="3"/>
  <c r="Q165" i="3"/>
  <c r="O165" i="3"/>
  <c r="L165" i="3"/>
  <c r="J165" i="3"/>
  <c r="Y164" i="3"/>
  <c r="V164" i="3"/>
  <c r="AA164" i="3" s="1"/>
  <c r="T164" i="3"/>
  <c r="Q164" i="3"/>
  <c r="O164" i="3"/>
  <c r="L164" i="3"/>
  <c r="J164" i="3"/>
  <c r="Y163" i="3"/>
  <c r="V163" i="3"/>
  <c r="AA163" i="3" s="1"/>
  <c r="T163" i="3"/>
  <c r="Q163" i="3"/>
  <c r="O163" i="3"/>
  <c r="L163" i="3"/>
  <c r="J163" i="3"/>
  <c r="Y162" i="3"/>
  <c r="V162" i="3"/>
  <c r="AA162" i="3" s="1"/>
  <c r="T162" i="3"/>
  <c r="Q162" i="3"/>
  <c r="O162" i="3"/>
  <c r="L162" i="3"/>
  <c r="J162" i="3"/>
  <c r="Y161" i="3"/>
  <c r="V161" i="3"/>
  <c r="AA161" i="3" s="1"/>
  <c r="T161" i="3"/>
  <c r="Q161" i="3"/>
  <c r="O161" i="3"/>
  <c r="L161" i="3"/>
  <c r="J161" i="3"/>
  <c r="Y160" i="3"/>
  <c r="V160" i="3"/>
  <c r="AA160" i="3" s="1"/>
  <c r="T160" i="3"/>
  <c r="Q160" i="3"/>
  <c r="O160" i="3"/>
  <c r="L160" i="3"/>
  <c r="J160" i="3"/>
  <c r="Y159" i="3"/>
  <c r="V159" i="3"/>
  <c r="AA159" i="3" s="1"/>
  <c r="T159" i="3"/>
  <c r="Q159" i="3"/>
  <c r="O159" i="3"/>
  <c r="L159" i="3"/>
  <c r="J159" i="3"/>
  <c r="Y158" i="3"/>
  <c r="V158" i="3"/>
  <c r="AA158" i="3" s="1"/>
  <c r="T158" i="3"/>
  <c r="Q158" i="3"/>
  <c r="O158" i="3"/>
  <c r="L158" i="3"/>
  <c r="J158" i="3"/>
  <c r="Y157" i="3"/>
  <c r="V157" i="3"/>
  <c r="AA157" i="3" s="1"/>
  <c r="T157" i="3"/>
  <c r="Q157" i="3"/>
  <c r="O157" i="3"/>
  <c r="L157" i="3"/>
  <c r="J157" i="3"/>
  <c r="Y156" i="3"/>
  <c r="V156" i="3"/>
  <c r="AA156" i="3" s="1"/>
  <c r="T156" i="3"/>
  <c r="Q156" i="3"/>
  <c r="O156" i="3"/>
  <c r="L156" i="3"/>
  <c r="J156" i="3"/>
  <c r="Y155" i="3"/>
  <c r="V155" i="3"/>
  <c r="AA155" i="3" s="1"/>
  <c r="T155" i="3"/>
  <c r="Q155" i="3"/>
  <c r="O155" i="3"/>
  <c r="L155" i="3"/>
  <c r="J155" i="3"/>
  <c r="Y154" i="3"/>
  <c r="V154" i="3"/>
  <c r="AA154" i="3" s="1"/>
  <c r="T154" i="3"/>
  <c r="Q154" i="3"/>
  <c r="O154" i="3"/>
  <c r="L154" i="3"/>
  <c r="J154" i="3"/>
  <c r="Y153" i="3"/>
  <c r="V153" i="3"/>
  <c r="AA153" i="3" s="1"/>
  <c r="T153" i="3"/>
  <c r="Q153" i="3"/>
  <c r="O153" i="3"/>
  <c r="L153" i="3"/>
  <c r="J153" i="3"/>
  <c r="Y152" i="3"/>
  <c r="V152" i="3"/>
  <c r="AA152" i="3" s="1"/>
  <c r="T152" i="3"/>
  <c r="Q152" i="3"/>
  <c r="O152" i="3"/>
  <c r="L152" i="3"/>
  <c r="J152" i="3"/>
  <c r="Y151" i="3"/>
  <c r="V151" i="3"/>
  <c r="AA151" i="3" s="1"/>
  <c r="T151" i="3"/>
  <c r="Q151" i="3"/>
  <c r="O151" i="3"/>
  <c r="L151" i="3"/>
  <c r="J151" i="3"/>
  <c r="Y150" i="3"/>
  <c r="V150" i="3"/>
  <c r="AA150" i="3" s="1"/>
  <c r="T150" i="3"/>
  <c r="Q150" i="3"/>
  <c r="O150" i="3"/>
  <c r="L150" i="3"/>
  <c r="J150" i="3"/>
  <c r="Y149" i="3"/>
  <c r="V149" i="3"/>
  <c r="AA149" i="3" s="1"/>
  <c r="T149" i="3"/>
  <c r="Q149" i="3"/>
  <c r="O149" i="3"/>
  <c r="L149" i="3"/>
  <c r="J149" i="3"/>
  <c r="Y148" i="3"/>
  <c r="V148" i="3"/>
  <c r="AA148" i="3" s="1"/>
  <c r="T148" i="3"/>
  <c r="Q148" i="3"/>
  <c r="O148" i="3"/>
  <c r="L148" i="3"/>
  <c r="J148" i="3"/>
  <c r="Y147" i="3"/>
  <c r="V147" i="3"/>
  <c r="AA147" i="3" s="1"/>
  <c r="T147" i="3"/>
  <c r="Q147" i="3"/>
  <c r="O147" i="3"/>
  <c r="L147" i="3"/>
  <c r="J147" i="3"/>
  <c r="Y146" i="3"/>
  <c r="V146" i="3"/>
  <c r="AA146" i="3" s="1"/>
  <c r="T146" i="3"/>
  <c r="Q146" i="3"/>
  <c r="O146" i="3"/>
  <c r="L146" i="3"/>
  <c r="J146" i="3"/>
  <c r="Y145" i="3"/>
  <c r="V145" i="3"/>
  <c r="AA145" i="3" s="1"/>
  <c r="T145" i="3"/>
  <c r="Q145" i="3"/>
  <c r="O145" i="3"/>
  <c r="L145" i="3"/>
  <c r="J145" i="3"/>
  <c r="Y144" i="3"/>
  <c r="V144" i="3"/>
  <c r="AA144" i="3" s="1"/>
  <c r="T144" i="3"/>
  <c r="Q144" i="3"/>
  <c r="O144" i="3"/>
  <c r="L144" i="3"/>
  <c r="J144" i="3"/>
  <c r="Y143" i="3"/>
  <c r="V143" i="3"/>
  <c r="AA143" i="3" s="1"/>
  <c r="T143" i="3"/>
  <c r="Q143" i="3"/>
  <c r="O143" i="3"/>
  <c r="L143" i="3"/>
  <c r="J143" i="3"/>
  <c r="Y142" i="3"/>
  <c r="V142" i="3"/>
  <c r="AA142" i="3" s="1"/>
  <c r="T142" i="3"/>
  <c r="Q142" i="3"/>
  <c r="O142" i="3"/>
  <c r="L142" i="3"/>
  <c r="J142" i="3"/>
  <c r="Y141" i="3"/>
  <c r="V141" i="3"/>
  <c r="AA141" i="3" s="1"/>
  <c r="T141" i="3"/>
  <c r="Q141" i="3"/>
  <c r="O141" i="3"/>
  <c r="L141" i="3"/>
  <c r="J141" i="3"/>
  <c r="Y140" i="3"/>
  <c r="V140" i="3"/>
  <c r="AA140" i="3" s="1"/>
  <c r="T140" i="3"/>
  <c r="Q140" i="3"/>
  <c r="O140" i="3"/>
  <c r="L140" i="3"/>
  <c r="J140" i="3"/>
  <c r="Y139" i="3"/>
  <c r="V139" i="3"/>
  <c r="AA139" i="3" s="1"/>
  <c r="T139" i="3"/>
  <c r="Q139" i="3"/>
  <c r="O139" i="3"/>
  <c r="L139" i="3"/>
  <c r="J139" i="3"/>
  <c r="AA125" i="3" l="1"/>
  <c r="Y125" i="3"/>
  <c r="V125" i="3"/>
  <c r="T125" i="3"/>
  <c r="Q125" i="3"/>
  <c r="O125" i="3"/>
  <c r="L125" i="3"/>
  <c r="J125" i="3"/>
  <c r="AA124" i="3"/>
  <c r="Y124" i="3"/>
  <c r="V124" i="3"/>
  <c r="T124" i="3"/>
  <c r="Q124" i="3"/>
  <c r="O124" i="3"/>
  <c r="L124" i="3"/>
  <c r="J124" i="3"/>
  <c r="AA123" i="3"/>
  <c r="Y123" i="3"/>
  <c r="V123" i="3"/>
  <c r="T123" i="3"/>
  <c r="Q123" i="3"/>
  <c r="O123" i="3"/>
  <c r="L123" i="3"/>
  <c r="J123" i="3"/>
  <c r="AA122" i="3"/>
  <c r="Y122" i="3"/>
  <c r="V122" i="3"/>
  <c r="Q122" i="3"/>
  <c r="O122" i="3"/>
  <c r="L122" i="3"/>
  <c r="J122" i="3"/>
  <c r="AA121" i="3"/>
  <c r="Y121" i="3"/>
  <c r="V121" i="3"/>
  <c r="T121" i="3"/>
  <c r="Q121" i="3"/>
  <c r="O121" i="3"/>
  <c r="L121" i="3"/>
  <c r="J121" i="3"/>
  <c r="AA120" i="3"/>
  <c r="Y120" i="3"/>
  <c r="V120" i="3"/>
  <c r="T120" i="3"/>
  <c r="Q120" i="3"/>
  <c r="O120" i="3"/>
  <c r="L120" i="3"/>
  <c r="J120" i="3"/>
  <c r="AA119" i="3"/>
  <c r="Y119" i="3"/>
  <c r="V119" i="3"/>
  <c r="T119" i="3"/>
  <c r="Q119" i="3"/>
  <c r="O119" i="3"/>
  <c r="L119" i="3"/>
  <c r="J119" i="3"/>
  <c r="AA118" i="3"/>
  <c r="Y118" i="3"/>
  <c r="V118" i="3"/>
  <c r="T118" i="3"/>
  <c r="Q118" i="3"/>
  <c r="O118" i="3"/>
  <c r="L118" i="3"/>
  <c r="J118" i="3"/>
  <c r="AA117" i="3"/>
  <c r="Y117" i="3"/>
  <c r="V117" i="3"/>
  <c r="T117" i="3"/>
  <c r="Q117" i="3"/>
  <c r="O117" i="3"/>
  <c r="L117" i="3"/>
  <c r="J117" i="3"/>
  <c r="AA116" i="3"/>
  <c r="Y116" i="3"/>
  <c r="V116" i="3"/>
  <c r="T116" i="3"/>
  <c r="Q116" i="3"/>
  <c r="O116" i="3"/>
  <c r="L116" i="3"/>
  <c r="J116" i="3"/>
  <c r="AA115" i="3"/>
  <c r="Y115" i="3"/>
  <c r="V115" i="3"/>
  <c r="T115" i="3"/>
  <c r="Q115" i="3"/>
  <c r="O115" i="3"/>
  <c r="L115" i="3"/>
  <c r="J115" i="3"/>
  <c r="Y114" i="3"/>
  <c r="V114" i="3"/>
  <c r="T114" i="3"/>
  <c r="Q114" i="3"/>
  <c r="O114" i="3"/>
  <c r="L114" i="3"/>
  <c r="J114" i="3"/>
  <c r="AA113" i="3"/>
  <c r="Y113" i="3"/>
  <c r="V113" i="3"/>
  <c r="T113" i="3"/>
  <c r="Q113" i="3"/>
  <c r="O113" i="3"/>
  <c r="L113" i="3"/>
  <c r="J113" i="3"/>
  <c r="Y112" i="3"/>
  <c r="T112" i="3"/>
  <c r="O112" i="3"/>
  <c r="H112" i="3"/>
  <c r="J112" i="3" s="1"/>
  <c r="AA111" i="3"/>
  <c r="Y111" i="3"/>
  <c r="V111" i="3"/>
  <c r="T111" i="3"/>
  <c r="Q111" i="3"/>
  <c r="O111" i="3"/>
  <c r="L111" i="3"/>
  <c r="J111" i="3"/>
  <c r="AA110" i="3"/>
  <c r="Y110" i="3"/>
  <c r="V110" i="3"/>
  <c r="T110" i="3"/>
  <c r="Q110" i="3"/>
  <c r="O110" i="3"/>
  <c r="L110" i="3"/>
  <c r="J110" i="3"/>
  <c r="AA109" i="3"/>
  <c r="Y109" i="3"/>
  <c r="V109" i="3"/>
  <c r="T109" i="3"/>
  <c r="Q109" i="3"/>
  <c r="O109" i="3"/>
  <c r="L109" i="3"/>
  <c r="J109" i="3"/>
  <c r="AA108" i="3"/>
  <c r="Y108" i="3"/>
  <c r="V108" i="3"/>
  <c r="T108" i="3"/>
  <c r="Q108" i="3"/>
  <c r="O108" i="3"/>
  <c r="L108" i="3"/>
  <c r="J108" i="3"/>
  <c r="AA107" i="3"/>
  <c r="Y107" i="3"/>
  <c r="V107" i="3"/>
  <c r="T107" i="3"/>
  <c r="Q107" i="3"/>
  <c r="O107" i="3"/>
  <c r="L107" i="3"/>
  <c r="J107" i="3"/>
  <c r="AA106" i="3"/>
  <c r="Y106" i="3"/>
  <c r="V106" i="3"/>
  <c r="T106" i="3"/>
  <c r="Q106" i="3"/>
  <c r="O106" i="3"/>
  <c r="L106" i="3"/>
  <c r="J106" i="3"/>
  <c r="AA105" i="3"/>
  <c r="Y105" i="3"/>
  <c r="V105" i="3"/>
  <c r="T105" i="3"/>
  <c r="Q105" i="3"/>
  <c r="O105" i="3"/>
  <c r="L105" i="3"/>
  <c r="J105" i="3"/>
  <c r="AA104" i="3"/>
  <c r="Y104" i="3"/>
  <c r="V104" i="3"/>
  <c r="T104" i="3"/>
  <c r="Q104" i="3"/>
  <c r="O104" i="3"/>
  <c r="L104" i="3"/>
  <c r="J104" i="3"/>
  <c r="AA103" i="3"/>
  <c r="Y103" i="3"/>
  <c r="V103" i="3"/>
  <c r="T103" i="3"/>
  <c r="Q103" i="3"/>
  <c r="O103" i="3"/>
  <c r="L103" i="3"/>
  <c r="J103" i="3"/>
  <c r="AA102" i="3"/>
  <c r="Y102" i="3"/>
  <c r="V102" i="3"/>
  <c r="T102" i="3"/>
  <c r="Q102" i="3"/>
  <c r="O102" i="3"/>
  <c r="L102" i="3"/>
  <c r="J102" i="3"/>
  <c r="AA101" i="3"/>
  <c r="Y101" i="3"/>
  <c r="V101" i="3"/>
  <c r="T101" i="3"/>
  <c r="Q101" i="3"/>
  <c r="O101" i="3"/>
  <c r="L101" i="3"/>
  <c r="J101" i="3"/>
  <c r="AA100" i="3"/>
  <c r="Y100" i="3"/>
  <c r="V100" i="3"/>
  <c r="T100" i="3"/>
  <c r="Q100" i="3"/>
  <c r="O100" i="3"/>
  <c r="L100" i="3"/>
  <c r="J100" i="3"/>
  <c r="AA99" i="3"/>
  <c r="Y99" i="3"/>
  <c r="V99" i="3"/>
  <c r="T99" i="3"/>
  <c r="Q99" i="3"/>
  <c r="O99" i="3"/>
  <c r="L99" i="3"/>
  <c r="J99" i="3"/>
  <c r="AA98" i="3"/>
  <c r="Y98" i="3"/>
  <c r="V98" i="3"/>
  <c r="T98" i="3"/>
  <c r="Q98" i="3"/>
  <c r="O98" i="3"/>
  <c r="L98" i="3"/>
  <c r="J98" i="3"/>
  <c r="AA97" i="3"/>
  <c r="Y97" i="3"/>
  <c r="V97" i="3"/>
  <c r="T97" i="3"/>
  <c r="Q97" i="3"/>
  <c r="O97" i="3"/>
  <c r="L97" i="3"/>
  <c r="J97" i="3"/>
  <c r="AA96" i="3"/>
  <c r="Y96" i="3"/>
  <c r="V96" i="3"/>
  <c r="T96" i="3"/>
  <c r="Q96" i="3"/>
  <c r="O96" i="3"/>
  <c r="L96" i="3"/>
  <c r="J96" i="3"/>
  <c r="V95" i="3"/>
  <c r="AA94" i="3"/>
  <c r="Y94" i="3"/>
  <c r="V94" i="3"/>
  <c r="T94" i="3"/>
  <c r="Q94" i="3"/>
  <c r="O94" i="3"/>
  <c r="L94" i="3"/>
  <c r="J94" i="3"/>
  <c r="AA54" i="3"/>
  <c r="Y54" i="3"/>
  <c r="V54" i="3"/>
  <c r="T54" i="3"/>
  <c r="Q54" i="3"/>
  <c r="O54" i="3"/>
  <c r="L54" i="3"/>
  <c r="J54" i="3"/>
  <c r="AA53" i="3"/>
  <c r="Y53" i="3"/>
  <c r="V53" i="3"/>
  <c r="T53" i="3"/>
  <c r="Q53" i="3"/>
  <c r="O53" i="3"/>
  <c r="L53" i="3"/>
  <c r="J53" i="3"/>
  <c r="AA52" i="3"/>
  <c r="Y52" i="3"/>
  <c r="V52" i="3"/>
  <c r="T52" i="3"/>
  <c r="Q52" i="3"/>
  <c r="O52" i="3"/>
  <c r="L52" i="3"/>
  <c r="J52" i="3"/>
  <c r="AA112" i="3" l="1"/>
  <c r="L112" i="3"/>
  <c r="V112" i="3" s="1"/>
  <c r="Q112" i="3"/>
  <c r="AA51" i="3"/>
  <c r="Y51" i="3"/>
  <c r="T51" i="3"/>
  <c r="O51" i="3"/>
  <c r="J51" i="3"/>
  <c r="T50" i="3"/>
  <c r="O50" i="3"/>
  <c r="J50" i="3"/>
  <c r="AA49" i="3"/>
  <c r="Y49" i="3"/>
  <c r="V49" i="3"/>
  <c r="T49" i="3"/>
  <c r="O49" i="3"/>
  <c r="J49" i="3"/>
  <c r="AA48" i="3"/>
  <c r="Y48" i="3"/>
  <c r="V48" i="3"/>
  <c r="T48" i="3"/>
  <c r="Q48" i="3"/>
  <c r="O48" i="3"/>
  <c r="L48" i="3"/>
  <c r="J48" i="3"/>
  <c r="AA47" i="3"/>
  <c r="Y47" i="3"/>
  <c r="V47" i="3"/>
  <c r="T47" i="3"/>
  <c r="Q47" i="3"/>
  <c r="O47" i="3"/>
  <c r="L47" i="3"/>
  <c r="J47" i="3"/>
  <c r="AA46" i="3"/>
  <c r="Y46" i="3"/>
  <c r="V46" i="3"/>
  <c r="T46" i="3"/>
  <c r="Q46" i="3"/>
  <c r="O46" i="3"/>
  <c r="L46" i="3"/>
  <c r="J46" i="3"/>
  <c r="AA45" i="3"/>
  <c r="Y45" i="3"/>
  <c r="V45" i="3"/>
  <c r="T45" i="3"/>
  <c r="Q45" i="3"/>
  <c r="O45" i="3"/>
  <c r="L45" i="3"/>
  <c r="J45" i="3"/>
  <c r="AA44" i="3"/>
  <c r="Y44" i="3"/>
  <c r="V44" i="3"/>
  <c r="T44" i="3"/>
  <c r="Q44" i="3"/>
  <c r="O44" i="3"/>
  <c r="L44" i="3"/>
  <c r="J44" i="3"/>
  <c r="AA43" i="3"/>
  <c r="Y43" i="3"/>
  <c r="V43" i="3"/>
  <c r="T43" i="3"/>
  <c r="Q43" i="3"/>
  <c r="O43" i="3"/>
  <c r="L43" i="3"/>
  <c r="J43" i="3"/>
  <c r="AA42" i="3"/>
  <c r="Y42" i="3"/>
  <c r="V42" i="3"/>
  <c r="T42" i="3"/>
  <c r="Q42" i="3"/>
  <c r="O42" i="3"/>
  <c r="L42" i="3"/>
  <c r="J42" i="3"/>
  <c r="AA41" i="3"/>
  <c r="Y41" i="3"/>
  <c r="V41" i="3"/>
  <c r="T41" i="3"/>
  <c r="Q41" i="3"/>
  <c r="O41" i="3"/>
  <c r="L41" i="3"/>
  <c r="J41" i="3"/>
  <c r="AA40" i="3"/>
  <c r="Y40" i="3"/>
  <c r="V40" i="3"/>
  <c r="T40" i="3"/>
  <c r="Q40" i="3"/>
  <c r="O40" i="3"/>
  <c r="L40" i="3"/>
  <c r="J40" i="3"/>
  <c r="AA39" i="3"/>
  <c r="Y39" i="3"/>
  <c r="V39" i="3"/>
  <c r="T39" i="3"/>
  <c r="Q39" i="3"/>
  <c r="O39" i="3"/>
  <c r="L39" i="3"/>
  <c r="J39" i="3"/>
  <c r="AA38" i="3"/>
  <c r="Y38" i="3"/>
  <c r="V38" i="3"/>
  <c r="T38" i="3"/>
  <c r="Q38" i="3"/>
  <c r="O38" i="3"/>
  <c r="L38" i="3"/>
  <c r="J38" i="3"/>
  <c r="AA37" i="3"/>
  <c r="Y37" i="3"/>
  <c r="V37" i="3"/>
  <c r="T37" i="3"/>
  <c r="Q37" i="3"/>
  <c r="O37" i="3"/>
  <c r="L37" i="3"/>
  <c r="J37" i="3"/>
  <c r="AA36" i="3"/>
  <c r="Y36" i="3"/>
  <c r="V36" i="3"/>
  <c r="T36" i="3"/>
  <c r="Q36" i="3"/>
  <c r="O36" i="3"/>
  <c r="L36" i="3"/>
  <c r="J36" i="3"/>
  <c r="AA35" i="3"/>
  <c r="Y35" i="3"/>
  <c r="V35" i="3"/>
  <c r="T35" i="3"/>
  <c r="Q35" i="3"/>
  <c r="O35" i="3"/>
  <c r="L35" i="3"/>
  <c r="J35" i="3"/>
  <c r="AA34" i="3"/>
  <c r="Y34" i="3"/>
  <c r="V34" i="3"/>
  <c r="T34" i="3"/>
  <c r="Q34" i="3"/>
  <c r="O34" i="3"/>
  <c r="L34" i="3"/>
  <c r="J34" i="3"/>
  <c r="AA33" i="3"/>
  <c r="Y33" i="3"/>
  <c r="V33" i="3"/>
  <c r="T33" i="3"/>
  <c r="Q33" i="3"/>
  <c r="O33" i="3"/>
  <c r="L33" i="3"/>
  <c r="J33" i="3"/>
  <c r="AA32" i="3"/>
  <c r="Y32" i="3"/>
  <c r="V32" i="3"/>
  <c r="T32" i="3"/>
  <c r="Q32" i="3"/>
  <c r="O32" i="3"/>
  <c r="L32" i="3"/>
  <c r="J32" i="3"/>
  <c r="AA31" i="3"/>
  <c r="Y31" i="3"/>
  <c r="V31" i="3"/>
  <c r="T31" i="3"/>
  <c r="Q31" i="3"/>
  <c r="O31" i="3"/>
  <c r="L31" i="3"/>
  <c r="J31" i="3"/>
  <c r="AA30" i="3"/>
  <c r="Y30" i="3"/>
  <c r="V30" i="3"/>
  <c r="T30" i="3"/>
  <c r="Q30" i="3"/>
  <c r="O30" i="3"/>
  <c r="L30" i="3"/>
  <c r="J30" i="3"/>
  <c r="AA29" i="3"/>
  <c r="Y29" i="3"/>
  <c r="V29" i="3"/>
  <c r="T29" i="3"/>
  <c r="Q29" i="3"/>
  <c r="O29" i="3"/>
  <c r="L29" i="3"/>
  <c r="J29" i="3"/>
  <c r="AA28" i="3"/>
  <c r="Y28" i="3"/>
  <c r="V28" i="3"/>
  <c r="T28" i="3"/>
  <c r="Q28" i="3"/>
  <c r="O28" i="3"/>
  <c r="L28" i="3"/>
  <c r="J28" i="3"/>
  <c r="AA27" i="3"/>
  <c r="Y27" i="3"/>
  <c r="V27" i="3"/>
  <c r="T27" i="3"/>
  <c r="Q27" i="3"/>
  <c r="O27" i="3"/>
  <c r="L27" i="3"/>
  <c r="J27" i="3"/>
  <c r="AA26" i="3"/>
  <c r="Y26" i="3"/>
  <c r="V26" i="3"/>
  <c r="T26" i="3"/>
  <c r="Q26" i="3"/>
  <c r="O26" i="3"/>
  <c r="L26" i="3"/>
  <c r="J26" i="3"/>
  <c r="AA25" i="3"/>
  <c r="Y25" i="3"/>
  <c r="V25" i="3"/>
  <c r="T25" i="3"/>
  <c r="Q25" i="3"/>
  <c r="O25" i="3"/>
  <c r="L25" i="3"/>
  <c r="J25" i="3"/>
  <c r="AA24" i="3"/>
  <c r="Y24" i="3"/>
  <c r="V24" i="3"/>
  <c r="T24" i="3"/>
  <c r="Q24" i="3"/>
  <c r="O24" i="3"/>
  <c r="L24" i="3"/>
  <c r="J24" i="3"/>
  <c r="AA23" i="3"/>
  <c r="Y23" i="3"/>
  <c r="V23" i="3"/>
  <c r="T23" i="3"/>
  <c r="Q23" i="3"/>
  <c r="O23" i="3"/>
  <c r="L23" i="3"/>
  <c r="J23" i="3"/>
  <c r="AA22" i="3"/>
  <c r="Y22" i="3"/>
  <c r="V22" i="3"/>
  <c r="T22" i="3"/>
  <c r="Q22" i="3"/>
  <c r="O22" i="3"/>
  <c r="L22" i="3"/>
  <c r="J22" i="3"/>
  <c r="AA21" i="3"/>
  <c r="Y21" i="3"/>
  <c r="V21" i="3"/>
  <c r="T21" i="3"/>
  <c r="Q21" i="3"/>
  <c r="O21" i="3"/>
  <c r="L21" i="3"/>
  <c r="J21" i="3"/>
  <c r="AA20" i="3"/>
  <c r="Y20" i="3"/>
  <c r="V20" i="3"/>
  <c r="T20" i="3"/>
  <c r="Q20" i="3"/>
  <c r="O20" i="3"/>
  <c r="L20" i="3"/>
  <c r="J20" i="3"/>
  <c r="AA19" i="3"/>
  <c r="Y19" i="3"/>
  <c r="V19" i="3"/>
  <c r="T19" i="3"/>
  <c r="Q19" i="3"/>
  <c r="O19" i="3"/>
  <c r="L19" i="3"/>
  <c r="J19" i="3"/>
  <c r="AA18" i="3"/>
  <c r="Y18" i="3"/>
  <c r="V18" i="3"/>
  <c r="T18" i="3"/>
  <c r="Q18" i="3"/>
  <c r="O18" i="3"/>
  <c r="L18" i="3"/>
  <c r="J18" i="3"/>
  <c r="AA17" i="3"/>
  <c r="Y17" i="3"/>
  <c r="V17" i="3"/>
  <c r="T17" i="3"/>
  <c r="Q17" i="3"/>
  <c r="O17" i="3"/>
  <c r="L17" i="3"/>
  <c r="J17" i="3"/>
  <c r="AA16" i="3"/>
  <c r="Y16" i="3"/>
  <c r="V16" i="3"/>
  <c r="T16" i="3"/>
  <c r="Q16" i="3"/>
  <c r="O16" i="3"/>
  <c r="L16" i="3"/>
  <c r="J16" i="3"/>
  <c r="AA15" i="3"/>
  <c r="Y15" i="3"/>
  <c r="V15" i="3"/>
  <c r="T15" i="3"/>
  <c r="Q15" i="3"/>
  <c r="O15" i="3"/>
  <c r="L15" i="3"/>
  <c r="J15" i="3"/>
  <c r="AA14" i="3"/>
  <c r="Y14" i="3"/>
  <c r="V14" i="3"/>
  <c r="T14" i="3"/>
  <c r="Q14" i="3"/>
  <c r="O14" i="3"/>
  <c r="L14" i="3"/>
  <c r="J14" i="3"/>
  <c r="AA13" i="3"/>
  <c r="Y13" i="3"/>
  <c r="V13" i="3"/>
  <c r="T13" i="3"/>
  <c r="Q13" i="3"/>
  <c r="O13" i="3"/>
  <c r="L13" i="3"/>
  <c r="J13" i="3"/>
  <c r="AA12" i="3"/>
  <c r="Y12" i="3"/>
  <c r="V12" i="3"/>
  <c r="T12" i="3"/>
  <c r="Q12" i="3"/>
  <c r="O12" i="3"/>
  <c r="L12" i="3"/>
  <c r="J12" i="3"/>
  <c r="AA11" i="3"/>
  <c r="Y11" i="3"/>
  <c r="V11" i="3"/>
  <c r="T11" i="3"/>
  <c r="Q11" i="3"/>
  <c r="O11" i="3"/>
  <c r="L11" i="3"/>
  <c r="J11" i="3"/>
  <c r="AA10" i="3"/>
  <c r="Y10" i="3"/>
  <c r="V10" i="3"/>
  <c r="T10" i="3"/>
  <c r="Q10" i="3"/>
  <c r="O10" i="3"/>
  <c r="L10" i="3"/>
  <c r="J10" i="3"/>
  <c r="T205" i="3"/>
  <c r="T198" i="3" l="1"/>
  <c r="T199" i="3"/>
  <c r="T200" i="3"/>
  <c r="T201" i="3"/>
  <c r="T202" i="3"/>
  <c r="T203" i="3"/>
  <c r="T204" i="3"/>
  <c r="T206" i="3"/>
  <c r="T207" i="3"/>
  <c r="T208" i="3"/>
  <c r="T209" i="3"/>
  <c r="T210" i="3"/>
  <c r="T211" i="3"/>
  <c r="T212" i="3"/>
  <c r="T213" i="3"/>
  <c r="V213" i="3" s="1"/>
  <c r="T214" i="3"/>
  <c r="V214" i="3" s="1"/>
  <c r="T215" i="3"/>
  <c r="V215" i="3" s="1"/>
  <c r="T216" i="3"/>
  <c r="T217" i="3"/>
  <c r="T218" i="3"/>
  <c r="V218" i="3" s="1"/>
  <c r="T219" i="3"/>
  <c r="T220" i="3"/>
  <c r="T221" i="3"/>
  <c r="Q213" i="3"/>
  <c r="Q218" i="3" l="1"/>
  <c r="Q215" i="3"/>
  <c r="Q214" i="3"/>
  <c r="O207" i="3"/>
  <c r="O209" i="3"/>
  <c r="O210" i="3"/>
  <c r="O211" i="3"/>
  <c r="O221" i="3" l="1"/>
  <c r="O220" i="3"/>
  <c r="O219" i="3"/>
  <c r="O217" i="3"/>
  <c r="Q217" i="3" s="1"/>
  <c r="O216" i="3"/>
  <c r="Q216" i="3" s="1"/>
  <c r="Q220" i="3" l="1"/>
  <c r="V220" i="3"/>
  <c r="Q219" i="3"/>
  <c r="V219" i="3"/>
  <c r="Q221" i="3"/>
  <c r="V221" i="3"/>
  <c r="O212" i="3"/>
  <c r="Q212" i="3" l="1"/>
  <c r="V212" i="3"/>
  <c r="O200" i="3"/>
  <c r="O201" i="3"/>
  <c r="O202" i="3"/>
  <c r="O203" i="3"/>
  <c r="O204" i="3"/>
  <c r="O205" i="3"/>
  <c r="O206" i="3"/>
  <c r="V206" i="3" s="1"/>
  <c r="O208" i="3"/>
  <c r="O199" i="3"/>
  <c r="O198" i="3"/>
  <c r="J200" i="3"/>
  <c r="J207" i="3"/>
  <c r="AA212" i="3"/>
  <c r="Y212" i="3"/>
  <c r="J211" i="3"/>
  <c r="AA210" i="3"/>
  <c r="Y210" i="3"/>
  <c r="J210" i="3"/>
  <c r="AA209" i="3"/>
  <c r="Y209" i="3"/>
  <c r="J209" i="3"/>
  <c r="AA208" i="3"/>
  <c r="Y208" i="3"/>
  <c r="J208" i="3"/>
  <c r="AA207" i="3"/>
  <c r="Y207" i="3"/>
  <c r="AA206" i="3"/>
  <c r="Y206" i="3"/>
  <c r="L206" i="3"/>
  <c r="J206" i="3"/>
  <c r="Q206" i="3" s="1"/>
  <c r="AA205" i="3"/>
  <c r="L205" i="3"/>
  <c r="J205" i="3"/>
  <c r="AA204" i="3"/>
  <c r="Y204" i="3"/>
  <c r="J204" i="3"/>
  <c r="AA203" i="3"/>
  <c r="L203" i="3"/>
  <c r="J203" i="3"/>
  <c r="AA202" i="3"/>
  <c r="Y202" i="3"/>
  <c r="J202" i="3"/>
  <c r="Q202" i="3" s="1"/>
  <c r="AA201" i="3"/>
  <c r="J201" i="3"/>
  <c r="AA200" i="3"/>
  <c r="Y200" i="3"/>
  <c r="AA199" i="3"/>
  <c r="Y199" i="3"/>
  <c r="J199" i="3"/>
  <c r="AA198" i="3"/>
  <c r="Y198" i="3"/>
  <c r="J198" i="3"/>
  <c r="Q198" i="3" s="1"/>
  <c r="AA197" i="3"/>
  <c r="Y197" i="3"/>
  <c r="T197" i="3"/>
  <c r="O197" i="3"/>
  <c r="Y84" i="3"/>
  <c r="T84" i="3"/>
  <c r="Q84" i="3"/>
  <c r="V84" i="3" s="1"/>
  <c r="AA84" i="3" s="1"/>
  <c r="O84" i="3"/>
  <c r="Y83" i="3"/>
  <c r="T83" i="3"/>
  <c r="Q83" i="3"/>
  <c r="V83" i="3" s="1"/>
  <c r="AA83" i="3" s="1"/>
  <c r="O83" i="3"/>
  <c r="Y79" i="3"/>
  <c r="T79" i="3"/>
  <c r="Q79" i="3"/>
  <c r="V79" i="3" s="1"/>
  <c r="AA79" i="3" s="1"/>
  <c r="O79" i="3"/>
  <c r="Y78" i="3"/>
  <c r="T78" i="3"/>
  <c r="Q78" i="3"/>
  <c r="V78" i="3" s="1"/>
  <c r="AA78" i="3" s="1"/>
  <c r="O78" i="3"/>
  <c r="Y76" i="3"/>
  <c r="T76" i="3"/>
  <c r="Q76" i="3"/>
  <c r="V76" i="3" s="1"/>
  <c r="AA76" i="3" s="1"/>
  <c r="O76" i="3"/>
  <c r="Y75" i="3"/>
  <c r="T75" i="3"/>
  <c r="Q75" i="3"/>
  <c r="V75" i="3" s="1"/>
  <c r="AA75" i="3" s="1"/>
  <c r="O75" i="3"/>
  <c r="Y74" i="3"/>
  <c r="T74" i="3"/>
  <c r="Q74" i="3"/>
  <c r="V74" i="3" s="1"/>
  <c r="AA74" i="3" s="1"/>
  <c r="O74" i="3"/>
  <c r="Y73" i="3"/>
  <c r="T73" i="3"/>
  <c r="Q73" i="3"/>
  <c r="V73" i="3" s="1"/>
  <c r="AA73" i="3" s="1"/>
  <c r="O73" i="3"/>
  <c r="AA72" i="3"/>
  <c r="Y72" i="3"/>
  <c r="T72" i="3"/>
  <c r="O72" i="3"/>
  <c r="Y71" i="3"/>
  <c r="V71" i="3"/>
  <c r="AA71" i="3" s="1"/>
  <c r="T71" i="3"/>
  <c r="O71" i="3"/>
  <c r="Y70" i="3"/>
  <c r="V70" i="3"/>
  <c r="AA70" i="3" s="1"/>
  <c r="T70" i="3"/>
  <c r="O70" i="3"/>
  <c r="Y69" i="3"/>
  <c r="T69" i="3"/>
  <c r="Q69" i="3"/>
  <c r="V69" i="3" s="1"/>
  <c r="AA69" i="3" s="1"/>
  <c r="O69" i="3"/>
  <c r="Y68" i="3"/>
  <c r="T68" i="3"/>
  <c r="Q68" i="3"/>
  <c r="V68" i="3" s="1"/>
  <c r="AA68" i="3" s="1"/>
  <c r="O68" i="3"/>
  <c r="Y67" i="3"/>
  <c r="V67" i="3"/>
  <c r="AA67" i="3" s="1"/>
  <c r="T67" i="3"/>
  <c r="O67" i="3"/>
  <c r="Y66" i="3"/>
  <c r="T66" i="3"/>
  <c r="Q66" i="3"/>
  <c r="V66" i="3" s="1"/>
  <c r="AA66" i="3" s="1"/>
  <c r="O66" i="3"/>
  <c r="Y64" i="3"/>
  <c r="T64" i="3"/>
  <c r="Q64" i="3"/>
  <c r="V64" i="3" s="1"/>
  <c r="AA64" i="3" s="1"/>
  <c r="O64" i="3"/>
  <c r="Y63" i="3"/>
  <c r="T63" i="3"/>
  <c r="Q63" i="3"/>
  <c r="V63" i="3" s="1"/>
  <c r="AA63" i="3" s="1"/>
  <c r="O63" i="3"/>
  <c r="Y61" i="3"/>
  <c r="T61" i="3"/>
  <c r="O61" i="3"/>
  <c r="Y59" i="3"/>
  <c r="T59" i="3"/>
  <c r="Q59" i="3"/>
  <c r="V59" i="3" s="1"/>
  <c r="AA59" i="3" s="1"/>
  <c r="O59" i="3"/>
  <c r="Y57" i="3"/>
  <c r="T57" i="3"/>
  <c r="O57" i="3"/>
  <c r="Y56" i="3"/>
  <c r="T56" i="3"/>
  <c r="O56" i="3"/>
  <c r="Y55" i="3"/>
  <c r="T55" i="3"/>
  <c r="O55" i="3"/>
  <c r="Q199" i="3" l="1"/>
  <c r="Q200" i="3"/>
  <c r="Q201" i="3"/>
  <c r="Q210" i="3"/>
  <c r="V210" i="3"/>
  <c r="L207" i="3"/>
  <c r="Q207" i="3"/>
  <c r="V207" i="3"/>
  <c r="V198" i="3"/>
  <c r="V208" i="3"/>
  <c r="V203" i="3"/>
  <c r="V201" i="3"/>
  <c r="Q209" i="3"/>
  <c r="V209" i="3"/>
  <c r="Q211" i="3"/>
  <c r="V211" i="3"/>
  <c r="V199" i="3"/>
  <c r="V202" i="3"/>
  <c r="V200" i="3"/>
  <c r="Q203" i="3"/>
  <c r="Q208" i="3"/>
</calcChain>
</file>

<file path=xl/comments1.xml><?xml version="1.0" encoding="utf-8"?>
<comments xmlns="http://schemas.openxmlformats.org/spreadsheetml/2006/main">
  <authors>
    <author>GJ OMAÑA</author>
    <author>CASA</author>
    <author>Lenovo</author>
  </authors>
  <commentList>
    <comment ref="C7" authorId="0" shapeId="0">
      <text>
        <r>
          <rPr>
            <b/>
            <sz val="9"/>
            <rFont val="Tahoma"/>
            <family val="2"/>
          </rPr>
          <t>GJ OMAÑA:</t>
        </r>
        <r>
          <rPr>
            <sz val="9"/>
            <rFont val="Tahoma"/>
            <family val="2"/>
          </rPr>
          <t xml:space="preserve">
</t>
        </r>
        <r>
          <rPr>
            <sz val="18"/>
            <rFont val="Tahoma"/>
            <family val="2"/>
          </rPr>
          <t xml:space="preserve">Para los procesos misionales tener en cuenta als metas vinculadas al Plan de desarrollo departamental 2020-2023 </t>
        </r>
      </text>
    </comment>
    <comment ref="D7" authorId="0" shapeId="0">
      <text>
        <r>
          <rPr>
            <b/>
            <sz val="8"/>
            <rFont val="Tahoma"/>
            <family val="2"/>
          </rPr>
          <t>GJ OMAÑA:</t>
        </r>
        <r>
          <rPr>
            <sz val="16"/>
            <rFont val="Tahoma"/>
            <family val="2"/>
          </rPr>
          <t xml:space="preserve">
para el desarroollo de las actividades recordar la el area de aseguramiento los cambio que se realizaron en la vigencia 2020 y para el area de prestacion de servicios la incorporacion de las actividades de los recursos enviados a los municipios que se mencionaron en la reunion con el profesional Ernesto Sanchez  para el grupo de recursos humanos recordar las actividades realizadas desde el SGSST.
</t>
        </r>
      </text>
    </comment>
    <comment ref="U8" authorId="1" shapeId="0">
      <text>
        <r>
          <rPr>
            <sz val="10"/>
            <rFont val="Tahoma"/>
            <family val="2"/>
          </rPr>
          <t>Sustentar la razón del incumplimiento del indicador o  en caso contrario cual es el impacto generado</t>
        </r>
      </text>
    </comment>
    <comment ref="Z8" authorId="1" shapeId="0">
      <text>
        <r>
          <rPr>
            <sz val="10"/>
            <rFont val="Tahoma"/>
            <family val="2"/>
          </rPr>
          <t>Sustentar la razón del incumplimiento del indicador o  en caso contrario cual es el impacto generado</t>
        </r>
      </text>
    </comment>
    <comment ref="F200" authorId="2" shapeId="0">
      <text>
        <r>
          <rPr>
            <b/>
            <sz val="9"/>
            <color indexed="81"/>
            <rFont val="Tahoma"/>
            <family val="2"/>
          </rPr>
          <t>Lenovo:</t>
        </r>
        <r>
          <rPr>
            <sz val="9"/>
            <color indexed="81"/>
            <rFont val="Tahoma"/>
            <family val="2"/>
          </rPr>
          <t xml:space="preserve">
</t>
        </r>
      </text>
    </comment>
  </commentList>
</comments>
</file>

<file path=xl/sharedStrings.xml><?xml version="1.0" encoding="utf-8"?>
<sst xmlns="http://schemas.openxmlformats.org/spreadsheetml/2006/main" count="1338" uniqueCount="968">
  <si>
    <t>DIRECCIONAMIENTO ESTRATEGICO</t>
  </si>
  <si>
    <t>Código: F-DE-PE30-02</t>
  </si>
  <si>
    <t>MONITOREO, SEGUIMIENTO Y EVALUACION DEL PLAN DE ACCION INSTITUCIONAL</t>
  </si>
  <si>
    <t>Fecha Aprobación:
08/06/17</t>
  </si>
  <si>
    <t>Versión: 01</t>
  </si>
  <si>
    <t>Pagina ___ de ___</t>
  </si>
  <si>
    <r>
      <rPr>
        <b/>
        <sz val="14"/>
        <rFont val="Arial"/>
        <family val="2"/>
      </rPr>
      <t xml:space="preserve">Vigencia: </t>
    </r>
    <r>
      <rPr>
        <b/>
        <u/>
        <sz val="14"/>
        <rFont val="Arial"/>
        <family val="2"/>
      </rPr>
      <t>2025</t>
    </r>
  </si>
  <si>
    <t xml:space="preserve">MACROPROCESO </t>
  </si>
  <si>
    <t>GRUPO, SUBGRUPO O DEPENDENCIA RESPONSABLE</t>
  </si>
  <si>
    <t>META</t>
  </si>
  <si>
    <t>ACTIVIDADES</t>
  </si>
  <si>
    <t>EVIDENCIA</t>
  </si>
  <si>
    <t>INDICADOR</t>
  </si>
  <si>
    <t>MONITOREO, SEGUIMIENTO Y EVALUACION - I TRIMESTRE</t>
  </si>
  <si>
    <t>MONITOREO, SEGUIMIENTO Y EVALUACION - II TRIMESTRE</t>
  </si>
  <si>
    <t>MONITOREO, SEGUIMIENTO Y EVALUACION - III TRIMESTRE</t>
  </si>
  <si>
    <t>MONITOREO, SEGUIMIENTO Y EVALUACION - IV TRIMESTRE</t>
  </si>
  <si>
    <t>RESULTADO DEL INDICADOR</t>
  </si>
  <si>
    <t>Observaciones</t>
  </si>
  <si>
    <t>Acumulado trimestre</t>
  </si>
  <si>
    <t>Acumulado al Segundo Trimestre</t>
  </si>
  <si>
    <t>Acumulado al Tercer Trimestre</t>
  </si>
  <si>
    <t>Acumulado Anual</t>
  </si>
  <si>
    <t>FORMULA</t>
  </si>
  <si>
    <t xml:space="preserve">NUMERO DE ACTIVIDADES
PROGRAMADAS PARA LA VIGENCIA </t>
  </si>
  <si>
    <t>numerador
(ejecutado)</t>
  </si>
  <si>
    <t>denominador
(programado)</t>
  </si>
  <si>
    <t>% de Cumplimiento
I Trimestre</t>
  </si>
  <si>
    <t>% de Cumplimiento
II Trimestre</t>
  </si>
  <si>
    <t>% Cumplimiento
III Trimestre</t>
  </si>
  <si>
    <t>% de Cumplimiento
IV Trimestre</t>
  </si>
  <si>
    <t>Direccionamiento
Estrategico</t>
  </si>
  <si>
    <t>Coordinación  de Planeación y Participación Social</t>
  </si>
  <si>
    <t>Avances esperados y ejecutados en los Informes de Gestion, Planes de Accion. 
Logro de Metas Planteadas 
Mejoramiento de Gestión</t>
  </si>
  <si>
    <t>Asistencia tecnica en la formulacion del Plan de Acción Institucional 2025 programado con Coordinadores de Grupos, Subgrupos y Dimensiones del PDSP,  Planeación y el Director del IDS</t>
  </si>
  <si>
    <t>Plan de Acción  Institutocional 2025</t>
  </si>
  <si>
    <t>Coordinación  de Planeación</t>
  </si>
  <si>
    <t>N/A</t>
  </si>
  <si>
    <t>Elaboración de  plan de Accion  institucional 2025</t>
  </si>
  <si>
    <t>Documento Plan de Accion Revisado y consolidado</t>
  </si>
  <si>
    <t>Coordinación  de Planeación, Grupos, Subgrupos y Dimensiones del PDSP</t>
  </si>
  <si>
    <t>Elaboración de Informe de Evaluación y Seguimiento trimestralmente del Plan de Acción Institucional 2025</t>
  </si>
  <si>
    <t>Documento Informe de Gestion Revisado y consolidado</t>
  </si>
  <si>
    <t xml:space="preserve"> (Informe avance Plan de accion / informes de seguimiento planeados en el año)  * 100 </t>
  </si>
  <si>
    <t>Formulacion y consolidacion de plan de desarrollo departamental  para el sector salud 
Logro de Metas Planteadas 
Mejoramiento de Gestión</t>
  </si>
  <si>
    <t>Participacion en mesas de concertacion realizadas en las subregiones para el desarrollo de la consolidacion de nuevo plan de desarrollo departamentan para periodo de gobierno 2024-2027</t>
  </si>
  <si>
    <t>Documento establecido por parte de equipo tecnico - Gobernacion</t>
  </si>
  <si>
    <t>(Metas alcanzadas por la entidad para la vigencia/ Total metas planeadas por la entidad en la vigencia) * 100</t>
  </si>
  <si>
    <t>Revisión metas e indicadores de ejecucion con respecto a lo definido en plan de desarrollo departamental para el sector salud en el periodo de gobierno 2024-2027</t>
  </si>
  <si>
    <t>Documento previamente entregado y Actas</t>
  </si>
  <si>
    <t xml:space="preserve">Presentación a los Miembros del CTSSS, Asamblea Departamental y al Sr.Gobernador junto al procesos de rendicion de cuentas </t>
  </si>
  <si>
    <t xml:space="preserve">elaboracion y socializacion de informe </t>
  </si>
  <si>
    <t xml:space="preserve">informes entregados y socializados </t>
  </si>
  <si>
    <t>Coordinación  de Planeación, Grupos, Subgrupos y Dimensiones del PDSP y Sistemas de Informacion - Control Interno</t>
  </si>
  <si>
    <t>Avances esperados en el Plan Anticorrupcion, acciones preventivas, correctivas y de mejoramiento.</t>
  </si>
  <si>
    <t>Realizar mesas de trabajo para identificar los riesgos de corrupcion de la Entidad</t>
  </si>
  <si>
    <t xml:space="preserve">Actas de Reuniones y firmas de asistencias
</t>
  </si>
  <si>
    <t>Numero de capacitaciones realizadas / Numero de capacitaciones programadas</t>
  </si>
  <si>
    <t>Coordinación  de Planeación y Sistemas de Informacion - Control Interno</t>
  </si>
  <si>
    <t>Elaborar el Plan Anticorrupcion de la Entidad 2025</t>
  </si>
  <si>
    <t>Documento elaborado</t>
  </si>
  <si>
    <t>Oficina de Planeacion y Sistemas de Informacion y Oficina de Control Interno</t>
  </si>
  <si>
    <t xml:space="preserve">Publicar en la web el Plan de Anticorrupcion </t>
  </si>
  <si>
    <t>página web web institucional - del Plan anticorrupcion</t>
  </si>
  <si>
    <t xml:space="preserve">Dirección y Oficina de Planeacion </t>
  </si>
  <si>
    <t>Socializar e informar sobre el Plan de Anticorrupcion  y de Atencion al Ciudadano a LA Dirección y todos los Coordinadores de la Entidad.</t>
  </si>
  <si>
    <t xml:space="preserve">(Numero de  socializaciones realizadas / Numero Socializaciones programadas)  *  100
</t>
  </si>
  <si>
    <t>Coordinación  de Planeación y Sistemas de Informacion</t>
  </si>
  <si>
    <t>Cumplir con los lineamientos del Ministerio de Salud en cuanto al Plan Territorial de Salud</t>
  </si>
  <si>
    <t>Brindar apoyo técnico a nivel institucional en los  procesos de adaptación y adopción de los contenidos establecidos en el Plan Decenal de Salud Publica en cada cuatrenio a través del Plan Territorial de Salud (Departamento y Municipios) mediante reuniones o informes con el equipo  técnico (sector salud) para la formulación, implementación, monitoreo y evaluación del plan territorial de salud del departamento en cumplimiento de la Res. 0545 de fecha  27/11/14 de l Gobierno Departamental  y la Res.  No. 02230 de fecha  7/07/17 del IDS.</t>
  </si>
  <si>
    <t xml:space="preserve">Actas con asistencias a las reuniones, informes y circulares informativas. </t>
  </si>
  <si>
    <t>Sumatoria de estrategias presentadas para la adopcion del plan Decenal</t>
  </si>
  <si>
    <t>Relizar monitoreo los avances en el cargue de la plataforma e Informe del reporte avance cargue en Portal Web del PTS del Departamento y brindar asesoria a los responsables del monitoreo por parte de las 8 dimensiones transversales y las 2 dimensiones prioritarias del PTS, como integrantes del equipo técnico territorial para la formulación, implementación, monitoreo y evaluación del plan territorial de salud del departamento</t>
  </si>
  <si>
    <t>(Número de acciones implementadas/número de acciones propuestas en la estrategia) * 100</t>
  </si>
  <si>
    <t>Coordinación  de Planeación (infraestructura)</t>
  </si>
  <si>
    <t>Desarrollar el Documento del Plan de Desarrollo 2024-2027 y Plan Territorial de Salud</t>
  </si>
  <si>
    <t>Presentación y aprobación del plan de acción en salud-pas y el componente operativo anual de inversiones coai 2025 ante el consejo de gobierno</t>
  </si>
  <si>
    <t>Acta de Consejo de gobierno y listado de asistencias</t>
  </si>
  <si>
    <t>Coordinación  de Planeación, Control Interno y Dirección</t>
  </si>
  <si>
    <t>Participacion en el proceso de diagnostico  formulacion y aprobacion del plan de desarrollo departamental 2024-2027 y Plan Territorial de Salud</t>
  </si>
  <si>
    <t>Ordenanza de aprobacion y documento plan de desarrollo Dptal y PTS</t>
  </si>
  <si>
    <t xml:space="preserve">(Numero de  capacitaciones realizadas / Numero capacitaciones programadas)  *  100
</t>
  </si>
  <si>
    <t>Todos los Grupos, subgrupos - Oficina de Planeacion y Sistemas de Informacion</t>
  </si>
  <si>
    <t>Cumplimiento de la Resolución 2003 de 2014 para la vigencia 2016</t>
  </si>
  <si>
    <t>Asesorar y verificar el cumplimento del estandar de infraestructura fisica de la Resolución 3100 de 2014</t>
  </si>
  <si>
    <t>Plano revisado y firmado</t>
  </si>
  <si>
    <t>Todas las dependencias</t>
  </si>
  <si>
    <t>Cumplir con la entrega de informes oportunos a los diferentes Entes de Control</t>
  </si>
  <si>
    <t xml:space="preserve">Revisar, verificar y consolidar la información solicitada por los diferentes Entes de Control </t>
  </si>
  <si>
    <t>Documentos</t>
  </si>
  <si>
    <t xml:space="preserve">Coordinación de Archivo                               </t>
  </si>
  <si>
    <t>Fomentar la cultura de gestión de proyectos del Instituto Departamental de Salud</t>
  </si>
  <si>
    <t xml:space="preserve">Apoyar la realización de los proyectos de Inversión del Instituto Departamental de salud , para acceder a la asignación de recursos.                                              
Apoyar el levantamiento de información para fundamentar el marco lógico de proyectos de Inversión del Instituto Departamental e salud.
Radicar los proyectos de inversión en el banco de proyectos de planeacion departamental para la asignacion de codigo BPIN.
</t>
  </si>
  <si>
    <t>Fichas MGA WEB
Inscirpcion Sistema 
Interno de Radicacion de Proyectos
Radicacion Banco de Proyectos de la Gobernacion</t>
  </si>
  <si>
    <t>Sumatoria de proyectos  de inversion del Instituto relacionados en el banco de proyectos</t>
  </si>
  <si>
    <t>Oficina de Planeacion -Coordinación de Archivo</t>
  </si>
  <si>
    <t>Dar cumplimiento a las politicas y lineamientos  del modelo integrado de planeacion y gestion MIPG</t>
  </si>
  <si>
    <t>Revisar los diferenctes documentos (caracterizacion, procedimientos, formatos) referentes al sistema integrado de gestión  y proponer ajustes a los mismos.</t>
  </si>
  <si>
    <t xml:space="preserve">Documentos recibidos para ajustes y aprobación en el sistema integrado de gestion </t>
  </si>
  <si>
    <t>Dirección, Coordinadores de Grupos, subgrupos y dependencias del IDS y la oficina de planeación</t>
  </si>
  <si>
    <t xml:space="preserve">No. de documentos analisadospor el SIG  y evaluados / total de documentos entregados. </t>
  </si>
  <si>
    <t>Realizar la  emision, distribución y control de documentos del sistema de gestion de la calidad.</t>
  </si>
  <si>
    <t>Control de documentos y registros</t>
  </si>
  <si>
    <t xml:space="preserve"># de procesos aplicando la actualizacion modificacion de sus procedimientos en busca del lineamiento del MIPG (reuniones y/o asistencias tecnicas) / total de procesos de la instituto departamental de salud </t>
  </si>
  <si>
    <t>No.de documentos aprobados por direccion y publicados / total de documentos entregados al SIG</t>
  </si>
  <si>
    <t xml:space="preserve">Desarrollo de gestiones ante la Gobernacion del Deaprtamento en la aprobacion de las TRD para el IDS </t>
  </si>
  <si>
    <t>Documento actualizado y aprobado</t>
  </si>
  <si>
    <t>Planeación y Archivo</t>
  </si>
  <si>
    <t xml:space="preserve">concepto entregado por parte de Archivo General del departamento </t>
  </si>
  <si>
    <t>seguimiento al Plan Institucional de Archivos - PINAR</t>
  </si>
  <si>
    <t>Formular plan de mejoramiento archivistico</t>
  </si>
  <si>
    <t>Documento elaborado y aprobado</t>
  </si>
  <si>
    <t>Planeación y Sistemas de Inf</t>
  </si>
  <si>
    <t xml:space="preserve"> Diagnostico Integral de Archivos</t>
  </si>
  <si>
    <t xml:space="preserve">Cronograma, actas, listado de asistencia </t>
  </si>
  <si>
    <t>Planeación</t>
  </si>
  <si>
    <t>Actas de reunion y entrega de formatos de seguimiento a planes de mejora</t>
  </si>
  <si>
    <t>Desarrollar capacitaciones y asistencias tecnicas todos los actores del sistema.</t>
  </si>
  <si>
    <t>Cronograma de capacitación y/o asistencia técnica
Actas y listados de asistencias</t>
  </si>
  <si>
    <t xml:space="preserve">No. de capacitaciones realizadas en pro del SIG / total de capacitaciones programadas </t>
  </si>
  <si>
    <t>Apoyar tecnicamente en las auditorias realizadas por los entes de control.</t>
  </si>
  <si>
    <t xml:space="preserve">Plan Anual de Auditoria
Cronograma de Auditoria
</t>
  </si>
  <si>
    <t>Planeación - Control Interno y Dirección</t>
  </si>
  <si>
    <t xml:space="preserve">No. de auditorias y capacitaciones externas al ids / total de auditorias y capacitaciones asistidas </t>
  </si>
  <si>
    <t>Realización del Comité de Gestion y Desempeño de MIPG</t>
  </si>
  <si>
    <t>Actas y listado de asistencias</t>
  </si>
  <si>
    <t>Planeación, Sistemas de Información y Control Interno</t>
  </si>
  <si>
    <t>Numero de reuniones realizadas de Comites/ Numero de reuniones programadas de Comites</t>
  </si>
  <si>
    <t>Cumplir con los estandares de la Normatividad de la Ley General de Archivo</t>
  </si>
  <si>
    <t>Seguimiento y revisión a las tareas de clasificación, organización, descripcion, actualización  e identificacion de los inventariós documentales de los archivos de gestión de todas las oficinas productoras</t>
  </si>
  <si>
    <t>cronograma - inventarios documental</t>
  </si>
  <si>
    <t xml:space="preserve">Radicar proyecto de fortalecimiento de la gestion documental del instituto departamental de salud presentado en la gobernacion departamental  </t>
  </si>
  <si>
    <t xml:space="preserve">correos institucionales,  comunicaciones </t>
  </si>
  <si>
    <t>Recepción, verificación, radicación en el SIEDOC Documental y distribución de la correspondencia externa recibida.</t>
  </si>
  <si>
    <t>Numero de radicados y registros en el SIEDOC documental</t>
  </si>
  <si>
    <t>Atención a consulta  y prestamo de Documentos en el archivo central</t>
  </si>
  <si>
    <t>Numero de consultas</t>
  </si>
  <si>
    <t>Fortalecer la Unidad de Archivo y correspondencia en equipos de digitalización e insumos archivisticos , teniendo en cuental la proyeccion del Recurso humano en la vigencia 2024-2027</t>
  </si>
  <si>
    <t xml:space="preserve">oficios de gestion radicados en planeacion departamental </t>
  </si>
  <si>
    <t xml:space="preserve">Capacitar al personal de la Institucion de acuerdo con las necesidades detectadas en los procesos de Gestión Documental. </t>
  </si>
  <si>
    <t>Cronograma, registro fotografico,Listado de Asistencias y Actas de capacitaciones</t>
  </si>
  <si>
    <t xml:space="preserve"> (Numero de capacitaciones realizadas / Numero capacitaciones  programadas)  *  100</t>
  </si>
  <si>
    <t>Direccionamiento</t>
  </si>
  <si>
    <t xml:space="preserve">Programar jornadas de fumigación y desinfeccion a los archivos </t>
  </si>
  <si>
    <t>Cronograma - comunicaciones</t>
  </si>
  <si>
    <t>Estrategico</t>
  </si>
  <si>
    <t>Concientizar en la entidad la importancia de la implementación de la Política Digital</t>
  </si>
  <si>
    <t>Dar seguimiento al PETI y al Sistema de Gestión de Seguridad Informática
Aplicar los lineamientos TIC para el Estado, TIC para la sociedad y los elementos habilitadores de la Política Digital
Dar seguimiento al Plan de Seguridad y Privacidad de la Información
Realizar el proceso de transición al protocolo IPv6 en convivencia con el protocolo IPv4
Dar seguimiento al Plan de Acción de Gobierno Digital
Dar continuidad al programa de correcta disposición final de los residuos tecnológicos - RAEE de acuerdo con la normatividad del gobierno nacional</t>
  </si>
  <si>
    <t>Planes PETI, Plan de tratamiento de riesgos de Seguridad y Privacidad de la Información y Plan de Seguridad y Privacidad de la Información  publicados en la página web institucional.
Presentación del seguimiento a los planes PETI, Plan de tratamiento de riesgos de Seguridad y Privacidad de la Información y Plan de Seguridad y Privacidad de la Información ante el Comité Institucional de Gestión y Desempeño 
Entrega al distribuidor autorizado  de los elementos de la Entidad con concepto de improductivos, obsoletos
y  que se encuentran en mal estado</t>
  </si>
  <si>
    <t>Sistemas de Información</t>
  </si>
  <si>
    <t>Planes de Gobierno Digital elaborados/Total de planes requeridos por normatividad  * 100</t>
  </si>
  <si>
    <t xml:space="preserve">Fortalecer  la  implementación de la Política de Gobierno Digital en la entidad. </t>
  </si>
  <si>
    <t>Hacer seguimiento a los planes liderados por la oficina de Sistemas de Informacion según lineamientos de Mintic:
- Plan Estratégico de Tecnologías de la Información y las Comunicaciones - PETI
- Plan de tratamiento de riesgos de Seguridad y Privacidad de la Información
- Plan de Seguridad y Privacidad de la Información
- Plan de Mantenimiento de Servicios Tecnológicos</t>
  </si>
  <si>
    <t xml:space="preserve">Planes implementados: Plan Estratégico de Tecnologías de la Información y las Comunicaciones - PETI, Plan de tratamiento de riesgos de Seguridad y Privacidad de la Información, Plan de Seguridad y Privacidad de la Información Y  Plan de Mantenimiento de Servicios Tecnológicos  publicados en la página web institucional.
Presentación ante el Comité Institucional de Gestión y Desempeño
del seguimiento a los planes implementados.
</t>
  </si>
  <si>
    <t>Planes de Gobierno Digital implementados/Total de planes requeridos por normatividad  * 100</t>
  </si>
  <si>
    <t xml:space="preserve">Alcanzar una cobertura del 60% del personal capacitado en el uso de TI
</t>
  </si>
  <si>
    <t>Aplicación de encuesta de diagnóstico al personal de la entidad para evaluar el nivel de capacitación en el uso de TI
Lista de asistencia a socializaciones en el uso de TI</t>
  </si>
  <si>
    <t>Socializaciones realizadas /  Total de socializaciones programadas * 100</t>
  </si>
  <si>
    <t>Según demanda</t>
  </si>
  <si>
    <t>Dar continuidad al programa de correcta disposición final de los residuos tecnológicos - RAEE de acuerdo con la normatividad del gobierno nacional</t>
  </si>
  <si>
    <t>Entrega al distribuidor autorizado  de los elementos de la Entidad con concepto de improductivos, obsoletos y  que se encuentran en mal estado.</t>
  </si>
  <si>
    <t>Certificado de entrega al distribuidor autorizado</t>
  </si>
  <si>
    <t>Sistemas de Información actualizados</t>
  </si>
  <si>
    <t>Mantener actualizado el catálogo de sistemas de información y verificar que el Software cumpla con la normatividad vigente.</t>
  </si>
  <si>
    <t>Catálogo de sistemas de información actualizado</t>
  </si>
  <si>
    <t>Número de software en funcionamiento /Total de software implementados * 100</t>
  </si>
  <si>
    <t>Cumplimiento del Índice de Transparencia y Acceso a la Información Pública (ITA)</t>
  </si>
  <si>
    <t>Esquema de publicación de Información Institucional actualizado y socializado ante el Comité Institucional de Gestión y Desempeño
Presentación ante el Comité Institucional de Gestión y Desempeño 
del seguimiento al Esquema de publicación de Información Institucional 
Contenidos de la página web actualizados de conformidad con la Ley  1712 de 2014, Ley  de Transparencia y Acceso a la Información Pública</t>
  </si>
  <si>
    <t xml:space="preserve">Publicaciones realizadas/Total de solicitudes de publicación * 100
</t>
  </si>
  <si>
    <t>Fomentar el funcionamiento eficiente y sostenible de las tecnologías de información y comunicaciones para fortalecer la seguridad, accesibilidad y calidad de los servicios digitales</t>
  </si>
  <si>
    <t>Prestar soporte técnico oportuno y mantener continuidad en los servicios tecnológicos.
Realizar diagnósticos periódicos e inventarios para gestionar mejoras en las redes de comunicación, equipos de cómputo, scanner e impresoras, promoviendo una infraestructura robusta y escalable
Realizar el seguimiento al Plan de Mantenimiento de Servicios Tecnológicos</t>
  </si>
  <si>
    <t xml:space="preserve">Formatos de solicitud interna  correctamente diligenciados 
</t>
  </si>
  <si>
    <t>Solicitudes de servicios  atendidas en el periodo/Total de solicitudes de servicios  * 100</t>
  </si>
  <si>
    <t>Gestión de Control Interno</t>
  </si>
  <si>
    <t>CONTROL INTERNO DE GESTION</t>
  </si>
  <si>
    <t>GESTION JURIDICA</t>
  </si>
  <si>
    <t>JURIDICA</t>
  </si>
  <si>
    <t>Asesorar a la dirección del IDS en el desarrollo de lineamientos, políticas, estrategias, planes y programas y en las diferentes actividades que desarrolla el instituto, que permitan el cumplimiento de las normas jurídicas.</t>
  </si>
  <si>
    <t>Acompañamiento y participación en la Junta Directiva del Instituto.</t>
  </si>
  <si>
    <t xml:space="preserve">Acta - lista de asistencia - acuerdos </t>
  </si>
  <si>
    <t>JUNTAS DIRECTIVAS</t>
  </si>
  <si>
    <t xml:space="preserve"># Núm. De Juntas Directivas del IDS con acompañamiento de la oficina jurídica / números de Juntas Directivas del IDS realizadas. </t>
  </si>
  <si>
    <t>PARTICIPAR EN LAS JUNTAS DIRECTIVAS DEL IDS</t>
  </si>
  <si>
    <t>HUMANOS Y TECNOLOGICOS</t>
  </si>
  <si>
    <t>BIMENSual - ADICIONALEMTE SE DESARROLLAN JUNTAS EXTRAORDINARIAS EN LA VIGENCIA</t>
  </si>
  <si>
    <t xml:space="preserve"> Acompañamiento y participación en   Comité Directivo  y demás Comités del IDS.</t>
  </si>
  <si>
    <t xml:space="preserve">Acta - lista de asistencia </t>
  </si>
  <si>
    <t xml:space="preserve">JURIDICA </t>
  </si>
  <si>
    <t>COMITÉ DIRECTIVO</t>
  </si>
  <si>
    <t>Numero de comités directivos con participación de la oficina / número total de comités</t>
  </si>
  <si>
    <t>PARTICIPAR EN EL COMITÉ DIRECTIVO DEL IDS</t>
  </si>
  <si>
    <t>POR EVENTO</t>
  </si>
  <si>
    <t>Proyectar actos administrativos</t>
  </si>
  <si>
    <t>Atender oportunamente los requerimientos de la Dirección de la entidad respecto a la elaboración de proyectos de actos administrativos</t>
  </si>
  <si>
    <t>Resoluciones, Acuerdos,Circulares, oficios, convenios</t>
  </si>
  <si>
    <t>ACTOS ADMINISTRATIVOS</t>
  </si>
  <si>
    <t>Núm. De Actos Admtivos proyectados/ Núm. de proyectos de actos administrativos solicitados por la Dirección</t>
  </si>
  <si>
    <t>PROYECTAR OPORTUNAMENTE LOS ACTOS ADMINISTRATIVOS REQUERIDOS POR EL DESPACHO DEL IDS</t>
  </si>
  <si>
    <t>Emitir conceptos jurídicos</t>
  </si>
  <si>
    <t>Atender con diligencia la solicitud de conceptos jurídicos solicitados por la Dirección del Instituto.</t>
  </si>
  <si>
    <t xml:space="preserve">Conceptos, actas </t>
  </si>
  <si>
    <t>CONCEPTOS JURIDICOS</t>
  </si>
  <si>
    <t>Núm. de conceptos jurídicos  presentados/ Núm. de conceptos solicitados por la Dirección</t>
  </si>
  <si>
    <t xml:space="preserve">PREVEER EL IMPACTO JURIDICO FINANCIERON DE LA INSTITUCION </t>
  </si>
  <si>
    <t>Dar respuesta oportuna  a derechos de petición que son trasladados a esta oficina</t>
  </si>
  <si>
    <t>Una vez recibido el Derecho de Petición, se deben efectuar las tareas de registro, revisión, trámite y respuesta oportuna al peticionario.</t>
  </si>
  <si>
    <t>Oficios, actas, notificaciones</t>
  </si>
  <si>
    <t>DERECHOS DE PETICION</t>
  </si>
  <si>
    <t>No. de derechos de petición tramitados/ No. de derechos de petición recibidos</t>
  </si>
  <si>
    <t>VERIFICAR LA OPORTUNA RESPUESTAS A LOS DERECHOS DE PETICION QUE SE ALLEGAN A LA OFICINA JURIDICA DEL IDS</t>
  </si>
  <si>
    <t>MENSUAL</t>
  </si>
  <si>
    <t xml:space="preserve"> Inventariar los procesos adelantados en contra y a favor del IDS</t>
  </si>
  <si>
    <t>Alimentar permanentemente la base de datos de los procesos judiciales que se adelantan en la entidad, a fin de mantener la organización, información y control de los mismos.</t>
  </si>
  <si>
    <t>Base de datos actualizada - Procesos judiciales</t>
  </si>
  <si>
    <t>RELACIONAR LOS PROCESOS JUDICIALES  QUE SE ADELANTEN CONTRA LA INSTITUCION</t>
  </si>
  <si>
    <t>PROCESOS JUDICIALES NOTIFICADOS/SOBRE EL TOTAL DE PROCESOS INGRESADOS A LA BASE DE DATOS</t>
  </si>
  <si>
    <t>MANTENER UNA RELACION COMPLETA Y CLARA DE LOS PORCESOS JUDICIALES QUE SE ADELANTAN EN CONTRA DE IDS</t>
  </si>
  <si>
    <t>Contestar o formular demandas y demás actuaciones que sustenten la posición de la entidad</t>
  </si>
  <si>
    <t xml:space="preserve"> Notificación de la demanda</t>
  </si>
  <si>
    <t>Expdiente Auto Admisorio , link o expdeinte en fisico de Demanda, Contestacion de demanda, poder, expedientes</t>
  </si>
  <si>
    <t>CONTESTACION DE DEMANDAS</t>
  </si>
  <si>
    <t xml:space="preserve">NUMERO DE DEMANDAS CONTESTADAS OPORTUNAMENTE / TOTAL DE DEMANDAS X 100  </t>
  </si>
  <si>
    <t xml:space="preserve">RESPODER LAS DEMANDAS EN LOS TERMINOS ESTABLECIDOS </t>
  </si>
  <si>
    <t>Contestar o formular acciones de tutela y demás actuaciones que sustenten la posición de la entidad</t>
  </si>
  <si>
    <t xml:space="preserve"> Dar respuesta accion de tutela una vez se alleguen los soportes por la dependencia responsable</t>
  </si>
  <si>
    <t>expediente en fisico, digital, auto admisorio, escrito de tutela,  contestacion de tutela y fallo - consolidado excell</t>
  </si>
  <si>
    <t>RESPUESTA OPORTUNA ACCIONES DE TUTELA</t>
  </si>
  <si>
    <t xml:space="preserve">RESPUESTA DE ACCIONES DE TUTELA EN LOS TERMINOS ESTABLECIDOS/NUMERO DE ACCIONES DE TUTELAS NOTIFICADAS X 100 </t>
  </si>
  <si>
    <t>RESPONDER OPRTUNAMENTE LAS ACCIONES DE TUTELA DONDE FUE VINCULADO EL IDS CON LOS SOPORTES QUE ALLEGUEN LAS DEPENDENCIAS RESPONSABLES</t>
  </si>
  <si>
    <t>1.     Convocar y desarrollar el Comité de Conciliación y Defensa Judicial</t>
  </si>
  <si>
    <t>Convocar a Comité de Conciliación conforme a solicitudes de conciliación y fechas programadas por la Procuraduría.</t>
  </si>
  <si>
    <t>Solicitud de Conciliacion - convocatoria - citaciones de procuraduria, supersalud etc</t>
  </si>
  <si>
    <t xml:space="preserve">CONVOCATORIA COMITÉ DE CONCILIACION Y DEFENSA JUDICIAL </t>
  </si>
  <si>
    <t>SOLICITUDES DE CONCILIACION EXTRAJUDICIAL / CONVOCATORIAS DE COMITÉ DE CONCILIACION X 100</t>
  </si>
  <si>
    <t>REALIZAR LAS RESPECTIVAS CONVOCATORIAS DEL COMITÉ DE CONCILIACION EN EL TERMINO ESTABLECIDO</t>
  </si>
  <si>
    <t>LAS DEMANDAS RADICADAS EN EL TRIMESTRE, SE CONTESTAN DENTRO DE LOS TERMINOS EN EL MISMO TRIMETRES O EN EL SIGUIENTE.</t>
  </si>
  <si>
    <t xml:space="preserve"> Designar los abogados que tramitarán cada uno de los casos para que presenten ante el comité la ponencia  correspondiente</t>
  </si>
  <si>
    <t>Poder debidamente firmado y asignado, constancia y expediente prejudicial</t>
  </si>
  <si>
    <t>DESIGNACION DE APODERADO - CONCEPTO</t>
  </si>
  <si>
    <t>DESINACION DE APODERADO / NUMERO DE SOLICITUDES DE CONCILIACION EXTRAJUDICIAL X 100</t>
  </si>
  <si>
    <t xml:space="preserve">PRESENTAR LA RESPECTIVA `PONENCIA Y CONCEPTO JURIDICO ANTE EL COMITÉ DE DEFENSA JUDICIAL DEL IDS </t>
  </si>
  <si>
    <t xml:space="preserve"> Levantar actas de reunión comité</t>
  </si>
  <si>
    <t xml:space="preserve">ACTAS </t>
  </si>
  <si>
    <t>ACTAS COMITÉ DE CONCILIACION Y DEFENSA JUDICIAL</t>
  </si>
  <si>
    <t>NUMERO DE ACTAS / NUMERO DE CONVOCATORIAS DEL COMITÉ DE CONCILIACION X 100</t>
  </si>
  <si>
    <t xml:space="preserve">REALIZAR ACTA DEL COMITÉ DE CONCILIACION EN LOS TERMINOS ESTABLECIDOS PARA ASISTIR A LA CONCILIACION </t>
  </si>
  <si>
    <t>Presentar un informe semestral de gestión y la ejecución de sus decisiones. (Ley 2220 de 2022)</t>
  </si>
  <si>
    <t>Iforme semestral, Publicacion pagina web IDS</t>
  </si>
  <si>
    <t>INFORME</t>
  </si>
  <si>
    <t>SOLICITUDES DEBATIDOS EN EL COMITÉ DE CONCILIACION, ANALISIS / INFORME ANUAL X 100</t>
  </si>
  <si>
    <t xml:space="preserve">PRESENTAR A LOS INTEGRANTES DEL COMITÉ DE CONCILIACION Y DEFENSA JUDICIAL INFORME ANUAL DE LA EJECUCION Y LAS DECISIONES TOMADAS </t>
  </si>
  <si>
    <t>SEMESTRAL</t>
  </si>
  <si>
    <t>%</t>
  </si>
  <si>
    <t>Propender por la reducción  de demandas y condenas en contra de la entidad, respecto a acciones u omisiones.</t>
  </si>
  <si>
    <t xml:space="preserve">De acuerdo a la cantidad de demandas Recomendar a la dirección de la entidad la continuidad de la contratación de los profesionales que ejercen la defensa judicial de la entidad. </t>
  </si>
  <si>
    <t>Demandas, informe trimestral a contabilidad y presupuesto, consolidado excell</t>
  </si>
  <si>
    <t xml:space="preserve">RECONOCER E IDENTIFICAR LAS CAUSAS QUE GENEREN LOS PROCESOS JUDICIALES - INFORME A CONTABILIDAD Y SISTEMAS </t>
  </si>
  <si>
    <t xml:space="preserve">NUMERO DE PROCESOS JUDICIALES VINCULADOS Causas de demandas identificadas e intervenidas / total de causas de demanda </t>
  </si>
  <si>
    <t xml:space="preserve">IDENTIFICAR EN CADA UNO DE LOS PROCESOS POR QUE SE GENERA EL DAÑO Y LAS CAUSAS Y ORIGEN </t>
  </si>
  <si>
    <t>Realizar seguimiento a los fallos judiciales en contra de la entidad</t>
  </si>
  <si>
    <t>Demandas, consolidado excell</t>
  </si>
  <si>
    <t xml:space="preserve">MANTENER LA CONTRATACION DE LOS PROFESIONALES A CARGO DE LA DEFENSA DE LA INSTITUTCION </t>
  </si>
  <si>
    <t>NUMERO DE PROCESOS JUDICIALES VINCULADOS / NUMERO DE PROCESOS FALLADOS EN CONTRA X 101</t>
  </si>
  <si>
    <t xml:space="preserve">MANTENER LA CONTRATACION DE LOS PROFESIONALES QUE EJERCEN LA DEFENSA JUDICIAL DEL INSTITUTO DEPARTAMENTAL DE SALUD </t>
  </si>
  <si>
    <t>1.   Mantener al día los procesos de investigación disciplinaria a que haya lugar</t>
  </si>
  <si>
    <t xml:space="preserve"> Estudiar y tomar decisiones de abrir o no investigaciones por hechos o actos de los funcionarios que puedan configurar faltas disciplinarias.</t>
  </si>
  <si>
    <t>Queja, constancia secretarial, auto</t>
  </si>
  <si>
    <t xml:space="preserve">REALIZAR LAS DILIGENCIAS PRELIMINARES DE LOS PROCESOS DISCIPLINARIOS </t>
  </si>
  <si>
    <t xml:space="preserve">NUMERO DE QUEJAS / NUMERO DE DILIGENCIAS PRELIMINARES </t>
  </si>
  <si>
    <t>REALIZAR UN ANALISIS DE LAS QUEJAS Y REALIZAR LAS DILIGENCIAS PRELIMINARES DE LA INVESTIGACION DISCIPLINARIA</t>
  </si>
  <si>
    <t>SE PRESENTRA EN EL TRANSCURSO DEL SEGUNDO SEMESTRE DEL AÑO</t>
  </si>
  <si>
    <t xml:space="preserve"> Llevar a cabo los procesos de investigación conforme lo establece el Codigo General Disciplinario, mofidicado por la Ley 2094 de 2021</t>
  </si>
  <si>
    <t xml:space="preserve">Oficio Asigancion al porfesional de instrucción, oficios, pruebas, auto interlocutorio </t>
  </si>
  <si>
    <t>INHIBIR O APERTURAR PORCESOS DISCIPLINARIOS</t>
  </si>
  <si>
    <t>NUMERO DE QUEJAS /  NUMERO DE APERTURA DE INDAGACION PRELIMINAR</t>
  </si>
  <si>
    <t>Analizar las quejas a funcionarios de la Institucion y tomar decisiones de abrir o no investigaciones por hechos o actos de los funcionarios que puedan configurar faltas disciplinarias</t>
  </si>
  <si>
    <t xml:space="preserve"> Llevar para registro y control una base de datos actualizada de los procesos.</t>
  </si>
  <si>
    <t xml:space="preserve">Consolidado Excell </t>
  </si>
  <si>
    <t>TRAMITE DE LOS PROCESOS DISCIPLINARIOS</t>
  </si>
  <si>
    <t xml:space="preserve">TRAMITAR LOS PROCESOS DISCIPLINARIOS CONFORME CON LA NORMA VIGENTE </t>
  </si>
  <si>
    <t>PROCESOS DISCIPLINARIOS</t>
  </si>
  <si>
    <t>LLEVAR UN REGISTRO Y CONTROL DE LOS PROCESOS DISCIPLINARIOS DE LA ENTIDAD- BASE DE DATOS ACTUALIZADA</t>
  </si>
  <si>
    <t xml:space="preserve"> Rendir los informes exigidos en la norma.</t>
  </si>
  <si>
    <t xml:space="preserve">Número de procesos disciplinarios tramitados durante la vigencia - requerimientos de la Procuraduria </t>
  </si>
  <si>
    <t xml:space="preserve"> Hacer seguimiento al proceso</t>
  </si>
  <si>
    <t xml:space="preserve">Actas, autos interlocutorios </t>
  </si>
  <si>
    <t>ENTREGA DE INFORMES</t>
  </si>
  <si>
    <t>NUMERO DE PROCESOS / NUMERO DE QUEJAS X 100</t>
  </si>
  <si>
    <t>REALIZAR Y ENTREGAR LOS RESPECTIVOS INFORMES EXIGIDOS EN LA NORMA</t>
  </si>
  <si>
    <t>100% de cobros persuasivos de las obligaciones a favor de la entidad que le son cargadas al  Grupo de Gestión de Cobro Persuasivo y Coactivo durante el semestre</t>
  </si>
  <si>
    <t>Verificar que existan las condiciones y documentos soportes que conforman el título ejecutivo simple o complejo de acuerdo a la normativa aplicable</t>
  </si>
  <si>
    <t>Número de  procesos recibidos con su respectivo radicado en la vigencia 2025, con sus respectivos folios, minutas, comunicaciones, entre otros inmersos en el expediente.</t>
  </si>
  <si>
    <t>COBRO PERSUASIVO Y COACTIVO IDS.</t>
  </si>
  <si>
    <t>RECEPCION DE PROCESOS SANCIONATORIOS PARA SU EJECUCION.</t>
  </si>
  <si>
    <t>NUMERO DE PROCESOS SANCIONATORIOS RADICADOS EN LA OFICINA PARA EJECUTAR Y/O DESCARTAR SEGÚN SU ANALISIS Y CORRESPONDIENTE ACTUACION PERSUASIVA Y/O COACTIVA.</t>
  </si>
  <si>
    <t>ANALIZAR, VERIFICAR, ESTABLECER Y REGISTRAR LOS SOPORTES LEGALES DE LOS TITULOS EJECUTIVOS SIMPLES Y/O COMPLEJOS DE LAS OBLIGACIONES A FAVOR DEL IDS</t>
  </si>
  <si>
    <t>POR EVENTO O POR PROCESO ASIGNADO.</t>
  </si>
  <si>
    <t xml:space="preserve">Ingresar al inventario; sistematizar en excel, ingresar en el libro radicador y azetas el proceso y su etapa correspondiente, cuantia, calidad del ejecutado, verificacion de datos para notificaciones, gestiones documentales de persuasion.  </t>
  </si>
  <si>
    <t xml:space="preserve">1.2.2.    Llevar a cabo los procedimientos de investigación de bienes conforme lo establece el Estatuto Tributario Nacional y la Ley 1066 de 2006 (Por la cual se dictan normas para la normalización de la cartera pública y se dictan otras disposiciones). </t>
  </si>
  <si>
    <t>TRAMITE DE LOS PROCESOS DE RECUPERACION DE CARTERA CON TITULOS EJECUTIVOS CLAROS, EXPRESOS Y EXIGIBLES.</t>
  </si>
  <si>
    <t>NUMERO DE PROCESOS Y SU RESPECTIVA GESTION DOCUMENTAL, REGISTRO, SISTEMATIZACION Y NOTIFICACION CORRESPONDIENTE.</t>
  </si>
  <si>
    <t>ESTABLECER LAS ESTRATEGIAS ADECUADAS; PERSUASIVAS Y COACTIVAS PARA LOGRAR EL RECAUDO EFECTIVO DE LAS OBLIGACIONES A FAVOR DEL IDS</t>
  </si>
  <si>
    <t>REALIZAR ACTOS ADMINISTRATIVOS DE LA OFICINA JURIDICA DE COBRO PERSUASIVO Y COACTIVO SEGÚN ETAPA EN CADA EXPEDIENTE</t>
  </si>
  <si>
    <t>NUMERO DE PROCESOS Y SU RESPECTIVA GESTION DOCUMENTAL, REGISTRO, SISTEMATIZACION Y ANALISIS  CORRESPONDIENTE.</t>
  </si>
  <si>
    <t>PERSUADIR Y REALIZAR EL REPORTE DEL RECAUDO A TESORERIA, PROYECTAR MINUTAS; MANDAMIENTOS, EXCEPCIONES, FACILIDADES DE PAGO, NOTIFICACIONES Y ARCHIVO.</t>
  </si>
  <si>
    <t>1.2.3.  Si reúne los requisitos se realiza el análisis jurídico para identificar bajo que parámetros legales debe realizarse la liquidación de la cuenta de cobro; intereses moratorios, costas procesales.aplicacion de amnistias vigentes.</t>
  </si>
  <si>
    <t>GESTION JURIDICA DE RECUPERACION DE CARTERA</t>
  </si>
  <si>
    <t xml:space="preserve">Verificar que existan las condiciones y documentos soportes que conforman el título ejecutivo simple o complejo de acuerdo a la normativa aplicable.
Ingresar al inventario; sistematizar en excel, ingresar en el libro radicador y azetas el proceso y su etapa correspondiente, cuantia, calidad del ejecutado, verificacion de datos para notificaciones, gestiones documentales de persuasion.  </t>
  </si>
  <si>
    <t>NUMERO DE PROCESOS Y SU RESPECTIVA GESTION DOCUMENTAL, REGISTRO, SISTEMATIZACION Y NOTIFICACION CORRESPONDIENTE</t>
  </si>
  <si>
    <t xml:space="preserve">Llevar a cabo los procedimientos de investigación de bienes conforme lo establece el Estatuto Tributario Nacional y la Ley 1066 de 2006 (Por la cual se dictan normas para la normalización de la cartera pública y se dictan otras disposiciones). 
Si reúne los requisitos se realiza el análisis jurídico para identificar bajo que parámetros legales debe realizarse la liquidación de la cuenta de cobro; intereses moratorios, costas procesales.aplicacion de amnistias vigentes.
</t>
  </si>
  <si>
    <t xml:space="preserve">GESTION CONTRACTUAL </t>
  </si>
  <si>
    <t>GRUPO RECURSOS FÍSICOS / ALMACÉN</t>
  </si>
  <si>
    <t xml:space="preserve"> - Contar con inventarios físicos impresos y en medio magnético debidamente actualizados</t>
  </si>
  <si>
    <t xml:space="preserve"> - Elaboración del inventario de bienes activos e inactivos
 - Parametrización de la información de inventarios con contabilidad</t>
  </si>
  <si>
    <t xml:space="preserve"> - Documento de Inventario de bienes
- Información en estados financieros</t>
  </si>
  <si>
    <t>Meta propuesta de centros de costo / levantamiento de la información de inventarios activos e inactivos por centro de costos</t>
  </si>
  <si>
    <t>GRUPO RECURSOS FÍSICOS</t>
  </si>
  <si>
    <t xml:space="preserve"> - Gestionar los desplazamientos oficiales del personal 
- Contar con los actos administrativos de comiones y desplazamientos
- Cumplir con los pagos de las facturas de servicios públicos de la entidad</t>
  </si>
  <si>
    <t xml:space="preserve"> - Liquidar las comisiones y desplazamientos y elaborar los actos administrativos
 - Tramitar el pago de las facturas de servicios públicos de la entidad</t>
  </si>
  <si>
    <t xml:space="preserve"> - Resoluciones de desplazamientos y comisiones
- Egreso de los pagos de los servicios públicos</t>
  </si>
  <si>
    <t>Numero de solicitudes de comisiones de desplazamiento / Numero de Actos administrativos de comisiones realizadas y liquidadas</t>
  </si>
  <si>
    <t>según demanda</t>
  </si>
  <si>
    <t>Numero de facturas de servicios a pagar / pago de las facturas de servicios públicos de la entidad recibidas</t>
  </si>
  <si>
    <t>GRUPO RECURSOS FÍSICOS / DIRECCIÓN</t>
  </si>
  <si>
    <t>Contar con un Plan Anual de Adquisiciones que involucre todos los conceptos que demanda la entidad para la vigencia</t>
  </si>
  <si>
    <t xml:space="preserve"> - Definir matriz de consolidación de información de las necesidades
- Tamizar, racionalizar y estandarizar la información recibida y consolidarla
- Aplicar metodología de plenación a la información consolidada y valorarla para establecer un valor global del PAA</t>
  </si>
  <si>
    <t>Documento de PLAN ANUAL DE ADQUISICIONES</t>
  </si>
  <si>
    <t>Necesidades generales consolidadas / necesidades valoradas y estandarizadas</t>
  </si>
  <si>
    <t>ÁREAS</t>
  </si>
  <si>
    <t>Garantizar el suministro de bienes y servicios a las diferentes áreas y programas de la entidad para el funcionamiento administrativo y operativo de la misma</t>
  </si>
  <si>
    <t xml:space="preserve"> - Definición técnica de la necesidad en bienes o servicios</t>
  </si>
  <si>
    <t>Solicitud del profesional que requiere el bien o servicio</t>
  </si>
  <si>
    <t>ÁREAS / DIRECCIÓN</t>
  </si>
  <si>
    <t xml:space="preserve"> - Autorización del ordenador del gasto para iniciar el proceso</t>
  </si>
  <si>
    <t>Memorando de autorización del ordenador para iniciar el proceso precontractual, analizado previamente por los asesores jurídicos del Director</t>
  </si>
  <si>
    <t xml:space="preserve"> - Consecución de los recursos presupuestales </t>
  </si>
  <si>
    <t>Solicitud de las disponibilidades presupuestales</t>
  </si>
  <si>
    <t>RECURSOS FÍSICOS</t>
  </si>
  <si>
    <t xml:space="preserve"> - Apliación de la modalidad según el presupuesto oficial del proceso</t>
  </si>
  <si>
    <t>Pliegos de condiciones en SECOP o Resolución de justificación de contratación directa</t>
  </si>
  <si>
    <t>DIRECCIÓN</t>
  </si>
  <si>
    <t xml:space="preserve"> - Aceptación de oferta y/o celebración del respectivo contrato</t>
  </si>
  <si>
    <t>Aceptaciones o Contratos firmados</t>
  </si>
  <si>
    <t>Número total de procesos / Número de aceptaciones o contratos suscritos</t>
  </si>
  <si>
    <t>RECURSOS FÍSICOS / ALMACÉN / FINANCIERA</t>
  </si>
  <si>
    <t xml:space="preserve"> - Recibo de los bienes o servicios y tramite del pago correspondiente</t>
  </si>
  <si>
    <t>Facturas de venta de bienes, o de servicios</t>
  </si>
  <si>
    <t>Total aceptaciones o contratos / Pagos de bienes y servicios</t>
  </si>
  <si>
    <t>GRUPO RECURSOS FÍSICOS / SISTEMAS DE INFORMACIÓN</t>
  </si>
  <si>
    <t>Publicar los documentos contractuales requeridos y en los términos legales</t>
  </si>
  <si>
    <t xml:space="preserve"> - Revisión de los documentos a insertar en el SECOP</t>
  </si>
  <si>
    <t>Documentos publicados en el SECOP</t>
  </si>
  <si>
    <t>Total procesos contractuales realizados / procesos cargados en el SECOP</t>
  </si>
  <si>
    <t xml:space="preserve"> - Inserción en el SECOP de los documentos</t>
  </si>
  <si>
    <t xml:space="preserve"> - Verificación y seguimiento a la publicación de los documentos</t>
  </si>
  <si>
    <t>GESTION FINANCIERA</t>
  </si>
  <si>
    <t>Recursos Financieros, Atención en Salud, Recursos Humanos, Jurídica,  Planeación (Arquitectura) (Sistemas)</t>
  </si>
  <si>
    <t xml:space="preserve">Entrega y cargue oportuno de la informacion en la plataforma del SIHO de Minprotección Social </t>
  </si>
  <si>
    <t>Coordinar la entrega y validación de  la información hospitalaria en la aplicación del Decreto 2193 de 2004, a todas las entidades de la Red Pública del Departamento.</t>
  </si>
  <si>
    <t>Documentos soportes para revisión y validación de información .  Información cargada en el aplicativo web del IDS en los plazos establecidos por el Ministerio de Salud y protección Social  y Resolución exedida por el IDS</t>
  </si>
  <si>
    <t>(No. de Validaciones / Total de ESE del Departamento )*100</t>
  </si>
  <si>
    <t>SEGÚN DEMANDA</t>
  </si>
  <si>
    <t>Recursos Financieros, Atención en Salud, Recursos Humanos, Jurídica,  Planeación Sistemas</t>
  </si>
  <si>
    <t>Las ESE categorizadas en riesgo medio o alto logren equilibrio presupuestal donde los ingresos recaudados alcancen a cubrir los gastos comprometidos.  De esta maneran no generar pasivos, con el fin de garantizar el acceso, oportunidad, continuidad y calidad en la prestación de los servicios de salud a la población usuaria y cumplir con el Seguimiento al monitoreo de la ESE viabilizada</t>
  </si>
  <si>
    <t xml:space="preserve">- Coordinar la elaboración de los Programas de Saneamiento Fiscal y Financiero de las ESE categorizadas en riesgo medio o alto de acuerdo al aplicativo y metodología del MSE de los PSFF de las ESE, páguina web del Ministerio de Hacienda y Crédito Público  y Coordinar la información para el Monitoreo, Seguimiento y Evaluación de los Programas de Saneamiento Fiscal y Financiero de las ESE con Programa vaiabilizado  de acuerdo al aplicativo y metodología del MSE de los PSFF de las ESE, páguina web del Ministerio de Hacienda y Crédito Público.                                         </t>
  </si>
  <si>
    <t xml:space="preserve">- Documento del PSFF presentado a Ministerio de Hacienda y viabilizado a la ESE.  
- Informe de monitoreo  Trimestral del  PSFF entregado por la ESE con PSFF para Revisión y validación.
- Informe de Seguimiento Trimestral elaborado a las ESE con PSFF y enviado al MHCP en las fecha fijadas.                </t>
  </si>
  <si>
    <t xml:space="preserve"> ( No. de ESE categorizadas riesgo alto y medio con PSFF viabilizado Minhacienda/ total de ESE categorizadas en riesgo alto y medio del Departamento) *100 .                           ( No. Informes  de seguimiento de ESE categorizadas riesgo alto y medio con  PSFF viabilizado Minhacienda/ total de ESE categorizadas en riesgo alto y medio del Departamento con PSFF viabilizado por Minhacienda ) *100 .               </t>
  </si>
  <si>
    <t>Grupo Financiero con responsabilidad de las ESE como empleadoras y las Entidades Administradoras  (Cesantías, Salud, Pensiones y ARL)</t>
  </si>
  <si>
    <t xml:space="preserve">Programar fechas de revision del informe que se requiere a las con las Entidades Empleadoras del Departamento del proceso de Saneamiento de Aportes Patronales .. </t>
  </si>
  <si>
    <t>Actualizar el registro de la  información que presentan con las entidades empleadoras del Departamento sobre el resultado del proceso de Saneameinto de Aportes Patronales
                                                                                                                                                                                                                                                                Realizar   el  seguimiento  permanente   al  desarrollo  del procedimiento y los informes requeridos por los difrententes entes de control y MSPS.</t>
  </si>
  <si>
    <t xml:space="preserve">Informes de la revision de los reprotes presentados por las entidades empleadoras del Departamento
</t>
  </si>
  <si>
    <t>No. ESE con % Saneamiento de Aportes Patronales -2012-2016 / Total de ESE Del Departamento con 100% Saneamiento Aportes Patronales )*100</t>
  </si>
  <si>
    <t xml:space="preserve">Programar la distribución de los recursos de acuerdo a metodología definida para aplicar normatividad, construir indicadores financieros y aplicarlos </t>
  </si>
  <si>
    <t xml:space="preserve"> Elaborar la distribucion  de los recursos SGP- Subsidio Oferta a las ESE de acuerdo a los muncipios monopolios,  acorde  a la   metodología impartida por Minsalud y a la normatividad- Elaborar los indicadores financieros - realizar seguimientos a los indicadores trimestralmente e informar  ala oficina de Prestación de Servicios para el giro de los recursos</t>
  </si>
  <si>
    <t>Documento de Distribución recursos SGP- Subsidio Oferta por ESE y por Municipio aprobados por el Ministerio de Salud y Protección Social-  Indicadores Financieros concertado por ESE y Certificaciones trimestrales de seguimiento .</t>
  </si>
  <si>
    <t>No. ESE con % Indicadores Financieros Trimestrales  / Total de ESE Del Departamento con 100% Seguimiento Indicadores Financieros* 100)</t>
  </si>
  <si>
    <t>Revisar Incorporaciòn y ejecuciòn total de los recursos asignados a la ESE , preparar los informes y enviar en la priodicida exigida por el MSPS</t>
  </si>
  <si>
    <t>Expedir Concepto Técnico para incorporar al presupuesto los recursos del MSPS asignados por Resolcuiòn - Realizar seguimiento a la ejecuciòn, verificar cumplimiento de requisitos y  reportes a través de las plataforma SIHO - SISPRO  o el medio que defina el MSPS para tal fin para la ESE- Preparar los informes y enviar en la priodicida exigida por el MSPS lo de la competencia por Financiera</t>
  </si>
  <si>
    <t>Total asignado por resolucion y Numero de ESE con  valor asignado - Informes de ejecuciòn y reportes exigidos por la norma  para su ejecuciòn</t>
  </si>
  <si>
    <t>Valor total asignado  / Total ejecutado en el periodo</t>
  </si>
  <si>
    <t xml:space="preserve">Presupuesto de ESE aprobados por el CONFIS Departamental y adoptados por las Juntas directivas de las ESE, al igual que expedir concepto a las modificaciones y Planes de cargos durante la vigencia actual. </t>
  </si>
  <si>
    <t xml:space="preserve">Asesoría, asistencia técnica y revisión:  elaboración del Presupuesto de Ingresos y Gastos de las ESE del departamento para la siguiente vigencia. - Modificaciones, adiciones al Presupuesto de Ingresos y Gastos, plan de cargos  de las ESE del Departamento de la presente vigencia.   - Cierre de Vigencia 2024 de las ESE del Departamento e incorporación de Cuentas por Cobrar recaudadas. </t>
  </si>
  <si>
    <t>Circularizar lineamientos para elaboración del proyecto de presupuesto ingresos y gastos de la vigencia 2026. Presupuestos elaborados. Presupuestos programados. Modificaciones presupuestales asesoradas.  Conceptos aprobación presupuesto y modificaciones a los mismos.</t>
  </si>
  <si>
    <t xml:space="preserve">Presentar al MSPS  y al Departamento la propuesta de distribución de recursos asignados a las ESE  con PSFF para su aprobación y las modificaciones cuando fueren del caso, igual que seguimeinto a su ejecución. </t>
  </si>
  <si>
    <t xml:space="preserve">Realizar propuesta de distribución de los recursos cupos asignados como apoyo a los PSFF a las ESE categorizadas en riesgo medio y alto y modificaciones a la propuesta.  - Asistencia Técnica, seguimiento, revisión, aprobación conceptos objeto de pago por parte de la FIDUCIA y/o CTA MAESTRA , envio informes y custodia archivos documentales relacionados con los conceptos de pago a las ESE con asignación de recursos </t>
  </si>
  <si>
    <t xml:space="preserve">Documentos soportes presentados por la ESE a las cuales se le asignaron recursos de acuerdo a la descripción de la medida asignada.  Resolución IDS asignación cupo recursos. Archivos documentales concepto de pago. </t>
  </si>
  <si>
    <t>Valor asignado , tramitado y  avalado para pago de los recursos del Ministerio de Salud  y el Departamento para cada  ESE con PSFF viabilizado por el Ministerio de Hacienda / Total recursos asignados a la ESE para ejecutarlos.</t>
  </si>
  <si>
    <t>Recursos Financieros</t>
  </si>
  <si>
    <t xml:space="preserve">Cumplir  envio oportuno de la cuenta Anual a la gobernación del Departamento para su consolidación. </t>
  </si>
  <si>
    <t>Realizar comunicación solicitud información cuadros informe a la Contraloria General de la Nación (SIRECI) sobre ejecución recursos del Sistema General de Participaciones. Consolidado de la información.</t>
  </si>
  <si>
    <t xml:space="preserve">Consolidado de la documentación solicitada y remitida a la Contadora del Departamento </t>
  </si>
  <si>
    <t>Recursos Financieros, Presupuesto, Tesorería, Jurídica, Prestación de Servicios y Salud Pública</t>
  </si>
  <si>
    <t>Cumplir con la información financciera que requieran las áreas involucradas en el Plan de Desarrollo</t>
  </si>
  <si>
    <t>Colaborar en la ejecución del Plan de Desarrollo del Departamento en lo correspondiente a recursos financieros del sector salud</t>
  </si>
  <si>
    <t xml:space="preserve"> Areas involucradas en el Plan de Desarrollo (Coordinadora Recursos Financieros y Presupuesto)</t>
  </si>
  <si>
    <t>Diligenciar según indicaciones de la metodología los formatos financieros de cada uno de los municipios descentralizados</t>
  </si>
  <si>
    <t>Acreditación de Municipios Descentralizados en aspectos financieros</t>
  </si>
  <si>
    <t>Certificaciones e informes financiero requerido de cada muncipio descentralizado según metodología MSPS</t>
  </si>
  <si>
    <t xml:space="preserve">Número de municipios evaluados / total municipios certificados </t>
  </si>
  <si>
    <t>Recuros Financieros, Atención en Salud.</t>
  </si>
  <si>
    <t>Recursos definidos, asignados  y ejecutados según normatividad vigente</t>
  </si>
  <si>
    <t>Coordinar la aplicación de los recursos de Rentas Cedidas, para cofinanciar el régimen subsidado en el 2025. Ajustar de acuerdo a la LMA los recursos girados con y sin situación de fondos</t>
  </si>
  <si>
    <t>Resolución (s) de distribución de recursos de confinanciación por municipios y cuadro de distribución por fuentes del régimen subsidiado- Acto Administrativo de ajustes de recursos con y sin situación de fondos de acuerdo a la LMA mensual</t>
  </si>
  <si>
    <t>.- Operaciones de cierre plasmadas en Acto Adminsitrativo de incorporación de saldos, recursos sin aforar, reservas presupuestales.
.- Operaciones registradas contablemente y reflejada en los Estados Financieros de la Entidad</t>
  </si>
  <si>
    <t>Documentos de constitución de Reservas y Cuentas por pagar, cuadro operaciones de cierre.</t>
  </si>
  <si>
    <t>Actos Administrativos constitución de Reservas,  Cuentas por pagar e incoporación Presupuestal de los resultados del cierre</t>
  </si>
  <si>
    <t>Recuros Financieros, Presupuesto, Contabilidad y Pagaduría.</t>
  </si>
  <si>
    <t>Ejecutar Presupuesto con disponibilidades, registros  y definitivas presupuestales requeridos por el Ordenador</t>
  </si>
  <si>
    <t>Desarrollo de actividades financieras: Ejecución del Presupuesto vigencia 2025</t>
  </si>
  <si>
    <t>Ejecución presupuestal de Ingresos y Gastos</t>
  </si>
  <si>
    <t xml:space="preserve"> 11 Ejecuciones presupuestales de Ingresos y Gastos del I.D.S.</t>
  </si>
  <si>
    <t>Recuros Financieros, Presupuesto y Pagaduría.</t>
  </si>
  <si>
    <t>Llevar los libros y registros contables acorde a la normatividad vigentes para  la  generacion  de los diferentes Estados Financieros ,</t>
  </si>
  <si>
    <t>Contabilización de operaciones económicas, financieras y contables , elaboración informes contables</t>
  </si>
  <si>
    <t>Informes contables presentados a los Entes Nacionales y de Control y registro operaciones en el sofware de TNS</t>
  </si>
  <si>
    <t>Recuros Financieros, Presupuesto, Contabilidad  y Pagaduría.</t>
  </si>
  <si>
    <t>Movimientos financieros registrados oportunamente</t>
  </si>
  <si>
    <t xml:space="preserve">Registro Presupuestal de la vigencia  2025  con sus ejecución de disponibildiades, registros y definitivas presupuestales. Recaudos de Tesoreria, pago de compromisos: Conciliaciones, boletines de caja, elaboración y presentación de informes
</t>
  </si>
  <si>
    <t>Sofware TNS actualizado diariamente con las operaciones financieras de la Entidad</t>
  </si>
  <si>
    <t>Presupuesto, Contabilidad y Tesorería/ pagaduría</t>
  </si>
  <si>
    <t>Ordenes de pago con cumplimiento de normatividad vigente y soportes requeridos</t>
  </si>
  <si>
    <t>Elaboración, radicación y trámite de ordenes de pago diferentes conceptos</t>
  </si>
  <si>
    <t>Cuentas de cobro con el cumplimiento de los requisitos registradas y pagadas</t>
  </si>
  <si>
    <t>Número de cuentas radicadas, tramitadas y pagadas/ Total de cuentas radicadas</t>
  </si>
  <si>
    <t>Recursos Financieros- Central de Cuentas, Presupuesto,Contabildiad y Tesoreria</t>
  </si>
  <si>
    <t>De acuerdo a los requerimientos Proyectos de Ordenanza, Decretos y Acuerdos elaborados</t>
  </si>
  <si>
    <t>Coordinar y elaborar los proyectos de ordenanzas, decretos, acuerdos de junta, elaborar y modificar el presupuesto de rentas y gastos del Instituto.</t>
  </si>
  <si>
    <t xml:space="preserve">Documentos : Ordenanzas y/o Decretos. Acuerdos Junta de Salud </t>
  </si>
  <si>
    <t>Recursos Financieros, Presupuesto</t>
  </si>
  <si>
    <t xml:space="preserve">Informes presentados oportunamente de acuerdo a requerimientos  exigidos por cada Ente de Control.
</t>
  </si>
  <si>
    <t>Elaboración de los diferentes informes requeridos por los Entes Nacional y Entes de Control</t>
  </si>
  <si>
    <t>Informes presentados oportunamente a entes nacionales y de control fiscal en medio físico y/o magnético o en archivos planos a través de cargas en páguina web</t>
  </si>
  <si>
    <t>Grupo Recursos Humanos</t>
  </si>
  <si>
    <t>Lograr el 100% de
las actividades
planeadas con
eficiencia y
oportunidad.</t>
  </si>
  <si>
    <t>Proyección de actos administrativos de vinculación y situaciones administrativas del recurso humano del Instituto Departamental de Salud</t>
  </si>
  <si>
    <t>carpeta de Historia laboral</t>
  </si>
  <si>
    <t>N° de total de actos administrativos proyectados / N° de actos legalizados</t>
  </si>
  <si>
    <t>formato de asistencia</t>
  </si>
  <si>
    <t>Circular de información y requerimiento a jefes inmediatos sobre la la evaluación del desempeño laboral de los funcionarios inscritos en carrera.</t>
  </si>
  <si>
    <t>Circular fisica o e-mail</t>
  </si>
  <si>
    <t>(No. Circulares fisicas o e-mail elaboradas/ No. Circulares - enviadas )*100</t>
  </si>
  <si>
    <t>Desarrollo del 100% del Proceso interno de competencia de Recursos Humanos correspondiente al servicio social obligatorio y RETHUS</t>
  </si>
  <si>
    <t>Apoyo al proceso para el  sorteo de plazas para Servicio Social Obligatorio profesionales de Salud realizado por el ministerio de Salud y Protección Social.</t>
  </si>
  <si>
    <t>Circulares, e-mail, información del proceso</t>
  </si>
  <si>
    <t>Organizar  reuniones del Comité de Servicio Social Obligatorio en cumplimiento de sus competencias</t>
  </si>
  <si>
    <t>Oficios enviados por los profesionales y convocatoria.</t>
  </si>
  <si>
    <t>(No. de casos allegados /No. de casos resueltos)</t>
  </si>
  <si>
    <t>consolidacion ejecucion y publicacion en pagina web del plan estrategico de talento humano para la actual vigencia</t>
  </si>
  <si>
    <t>verificar en el software la informacion registrada por las ESES en los formatos del decreto 2193 trimestralmente contratacion y anual recurso humano y dar asistencia tecnica cuando se requiera</t>
  </si>
  <si>
    <t>el software, cuadros solicitadas y ejecuciones</t>
  </si>
  <si>
    <t>(No. de informes verificados en plataforma /  Total informes viabilizados )*100</t>
  </si>
  <si>
    <t xml:space="preserve">Elaboracion, consolidacion y seguimiento del plan anual de vacantes </t>
  </si>
  <si>
    <t xml:space="preserve">Elaboracion y envio para publicación en la pagina Institucional el plan estrategico de talento humano </t>
  </si>
  <si>
    <t>Documento de plan estrategico de talento humano y publicación en la pagina Web de la Entidad</t>
  </si>
  <si>
    <t>plan estrategico de talento humanos/ plan estrategico aprobado y publicado</t>
  </si>
  <si>
    <t xml:space="preserve">Elaboracion, consolidacion, seguimiento y publicacion del plan institucional de capacitacion </t>
  </si>
  <si>
    <t xml:space="preserve">Elaboracion, consolidacion y seguimiento del plan de prevision de recursos humano </t>
  </si>
  <si>
    <t xml:space="preserve">Elaboracion, consolidacion y seguimiento del plan de trabajo anual en seguridad y salud en el trabajo </t>
  </si>
  <si>
    <t xml:space="preserve">Elaboracion, seguimiento y consolidacion del plan institucional de capacitaciones </t>
  </si>
  <si>
    <t xml:space="preserve">publicacion en la pagina web institucional del plan institucional de capacitacion </t>
  </si>
  <si>
    <t>(% de elaboracion del plan institucional de capacitacion / publicacion y seguimiento del plan institucional de capacitacion )</t>
  </si>
  <si>
    <t>Revision del100% de los formatos de recurso humano decreto 2193 de las ESES en las fechas estipuladas.</t>
  </si>
  <si>
    <t xml:space="preserve">publicacion del plan de trabajo anual en seguridad y salud en el trabajo </t>
  </si>
  <si>
    <t>(elaboracion y seguimiento del plan anual de trabajo en seguridad y salud en el trabjo / publicacion web del plan anual de trabajo en seguridad y salud en el trabajo)</t>
  </si>
  <si>
    <t>Liquidacion de l 100% de las nominas y salarios de los funcionarios y exfuncionarios del IDS</t>
  </si>
  <si>
    <t>digitación de las novedades del personal y liquidacion de la nomina mensuales de salarios y prestaciones sociales en el software de nómina</t>
  </si>
  <si>
    <t>copia de las nóminas realizadas</t>
  </si>
  <si>
    <t>(N° de nominas liquidadas / N° de nominas tramitadas)</t>
  </si>
  <si>
    <t>GRUPO ATENCION EN SALUD</t>
  </si>
  <si>
    <t>Atenciòn en Salud (Aseguramiento)</t>
  </si>
  <si>
    <r>
      <rPr>
        <b/>
        <sz val="11"/>
        <color theme="1"/>
        <rFont val="Arial"/>
        <family val="2"/>
      </rPr>
      <t>No. 239 - Documentos de lineamientos técnicos realizados</t>
    </r>
    <r>
      <rPr>
        <sz val="11"/>
        <color theme="1"/>
        <rFont val="Arial"/>
        <family val="2"/>
      </rPr>
      <t xml:space="preserve">.  Aseguramiento al SGSSS, que garantice el acceso, oportunidad y calidad a la prestación de servicios de salud basados en la Atención Primaria en Salud en el Departamento y los municipios PDET
</t>
    </r>
  </si>
  <si>
    <t>Asesoria, Asistencia tecnica y  Seguimiento a los municipios para la afiliacion a los PPNA</t>
  </si>
  <si>
    <t>Circular
Actas, 
correos, listados de asistencia</t>
  </si>
  <si>
    <t>No. de asesoria a municipios/ total de municipios
No. de seguimiento a municipios / Total de municipios</t>
  </si>
  <si>
    <t>Según Demanda</t>
  </si>
  <si>
    <t>Cruce de usuarios afiliados frentea la base de datos del sisben nacional para identificar que poblacion no se encuentra sisbenizada</t>
  </si>
  <si>
    <t>Base de datos</t>
  </si>
  <si>
    <t>No. Reportes / cruce base de datos</t>
  </si>
  <si>
    <t xml:space="preserve">Asistencia Tecnica  y seguimiento a municipios a los procesos del regimen subsidiado.
</t>
  </si>
  <si>
    <t>No. de municipios asistidos/ Total de municipios</t>
  </si>
  <si>
    <t>Realizar acciones (socializaciones, seguimiento y/o apoyo ) a la programacion  anual de novedades BDUA que llevan a cabo los municipios ante el ADRES</t>
  </si>
  <si>
    <t>Circular, correos y Base de datos</t>
  </si>
  <si>
    <t>Reporte de cruce de base de datos única de afiliados BDUA de la ADRES con las bases suministradas por las entidades territoriales municipales</t>
  </si>
  <si>
    <t>Cargue a la plataforma PISIS del consolidado del anexo tecnico No. 4 reportado por los municipios</t>
  </si>
  <si>
    <t>Circular, correos y Reporte de cargue</t>
  </si>
  <si>
    <t xml:space="preserve">Reporte de Estadisticas de afiliados de los regimen contributivo y simplificado incluyendo poblacion migrantes venezolanos activos al SGSSS </t>
  </si>
  <si>
    <t>Gestion para el giro efectivo de los recurso departamentales a la administradora del SGSSS - ADRES</t>
  </si>
  <si>
    <t>Orden de Pago, Comprobante de Egreso, Transferencia Bancaria</t>
  </si>
  <si>
    <t>No. de giros a ADRES / Total de giros  a ADRES</t>
  </si>
  <si>
    <r>
      <rPr>
        <b/>
        <sz val="11"/>
        <color theme="1"/>
        <rFont val="Arial"/>
        <family val="2"/>
      </rPr>
      <t>No. 240 (Auditorías y visitas inspectivas realizadas)</t>
    </r>
    <r>
      <rPr>
        <sz val="11"/>
        <color theme="1"/>
        <rFont val="Arial"/>
        <family val="2"/>
      </rPr>
      <t xml:space="preserve">  .  Inspección y Vigilancia de manera efectiva, eficiente y oportuna a las obligaciones del aseguramiento y prestación de servicios de salud a cargo de los actores en salud del territorio, basados en la Atención Primaria en Salud (municipios y EPS)
</t>
    </r>
  </si>
  <si>
    <t>Revision de la informacion cargada en la plataforma GAUDI etapa I de las auditorias GAUDI  ejecutadas por los municipios</t>
  </si>
  <si>
    <t>Actas de revision y plataforma GAUDI</t>
  </si>
  <si>
    <t>Numero de actas de revision de auditorias GAUDI de municipios / Total de auditorias GAUDI de los municipios</t>
  </si>
  <si>
    <t>Cierre de la informacion cargada en la plataforma GAUDI etapa II de las auditorias GAUDI  ejecutadas por los municipios</t>
  </si>
  <si>
    <t>Vigilar el cumplimiento de depuracion de cartera y conciliacion de cuentas a las IPS por parte de las ERP y repòrte a la Superintendencia Nacional de Salud</t>
  </si>
  <si>
    <t>Mesa de conciliacion , 
Compromisos de depuracion y pago</t>
  </si>
  <si>
    <t>No. de mesas realizadas / Total de mesas programadas</t>
  </si>
  <si>
    <t>Auditorías del ET departamental para seguimiento a las EAPB regimen Contributivo y Subsidiado habilitadas en el departamento mediante la guia GAUDI al estandar aseguramiento</t>
  </si>
  <si>
    <t>Actas</t>
  </si>
  <si>
    <t>No. de auditorias GAUDI realizadas / Total de auditorias programadas</t>
  </si>
  <si>
    <t>Seguimiento al plan de mejoramiento auditorias GAUDI estandar aseguramiento realizadas por el ET departamental</t>
  </si>
  <si>
    <t>No. De seguimientos al plan de mejora de auditorias GAUDI realizadas / Total de seguimientos programados</t>
  </si>
  <si>
    <t>Evaluacion de los seguimientos a los planes de mejoramiento de las auditorias GAUDI a las EPS realizadas por los municipios</t>
  </si>
  <si>
    <t>No. Municipios con evaluacion de los seguimientos al plan de mejora de auditorias GAUDI  / Total de municipios del departamento</t>
  </si>
  <si>
    <t>Auditorias programa desnutricion en menores de 5 años a las EAPB basados en resolucion 2350 de 2020</t>
  </si>
  <si>
    <t>No. de auditorias  realizadas / Total de auditorias programadas</t>
  </si>
  <si>
    <t>Visita de auditoria a las eps del regimen especial y de excepcion que operan en el departamento en el cumplimiento de la normatividad vigente</t>
  </si>
  <si>
    <t xml:space="preserve"> Actas </t>
  </si>
  <si>
    <t>No. de auditorias realizadas a EPS reg especial y excepcion / Total de auditorias programadas</t>
  </si>
  <si>
    <t>Informe ante la Supersalud y MSPS del seguimiento programa desnutricion en las EAPB basados en resolucion 2350 de 2020</t>
  </si>
  <si>
    <t>Informes</t>
  </si>
  <si>
    <t>No.de informes enviados / Total de informes a enviar en la vigencia</t>
  </si>
  <si>
    <t>Tramite administrativo y gestión de quejas interpuestas por la prestación de servicios de salud con afectacion general, en contra de las EAPB y regímenes especiales y de excepción del Departamento de Norte de Santander.</t>
  </si>
  <si>
    <t>Base de datos, en donde se relaciona toda la información de las quejas recibidas y tramitadas por parte de la oficina de Atención en Salud</t>
  </si>
  <si>
    <t>No. de tramites agilizados</t>
  </si>
  <si>
    <t xml:space="preserve">Participación en el Seguimiento a las EPS en la Implementación de las RIAS. </t>
  </si>
  <si>
    <t>Acta de Reunión , Reportes , Circulares , Correos</t>
  </si>
  <si>
    <t xml:space="preserve">No. de Seguimiento </t>
  </si>
  <si>
    <t>Evaluacion ejecucion PAMEC a municipios descentralizados Circular 012 de 2016</t>
  </si>
  <si>
    <t>No.Actas de evaluacion / Total de municipios descentralizados</t>
  </si>
  <si>
    <t xml:space="preserve">Seguimiento a las EAPB en  la Ejecución de acciones de Salud pública </t>
  </si>
  <si>
    <t xml:space="preserve">
Correos, Informes, listados de asistencia</t>
  </si>
  <si>
    <r>
      <rPr>
        <b/>
        <sz val="11"/>
        <color theme="1"/>
        <rFont val="Arial"/>
        <family val="2"/>
      </rPr>
      <t xml:space="preserve">No. 267 a la 276 </t>
    </r>
    <r>
      <rPr>
        <sz val="11"/>
        <color theme="1"/>
        <rFont val="Arial"/>
        <family val="2"/>
      </rPr>
      <t xml:space="preserve">- Programa Territorial De Rediseño, Reorganización Y Modernización (infraestructura y dotación) de la red pública del departamento con enfoque en la Atención Primaria en Salud.
</t>
    </r>
  </si>
  <si>
    <t>Seguimiento al Programa Territorial de Reorganización, Rediseño y Modernización de las Redes de Empresas Sociales del Estado -PTRRM- del departamento de Norte de Santander.</t>
  </si>
  <si>
    <t>Correos, listado de asistencias, actas</t>
  </si>
  <si>
    <t>Analisis y concertacion de capacidad instalada de las iniciativas, necesidades y propuestas de las ESE del Departamento</t>
  </si>
  <si>
    <t>No. De actas</t>
  </si>
  <si>
    <t>Reporte mensual al Ministerio de Salud del Segumiento realizado a la ejecucion de las Resoluciones de los EBS</t>
  </si>
  <si>
    <t>Informe</t>
  </si>
  <si>
    <t>No. de Informes</t>
  </si>
  <si>
    <t>Vigilancia y Control</t>
  </si>
  <si>
    <t>Verificación de los soportes de Inscripcion y Asignacion de Codigo al Prestador que cumple con los requisitos</t>
  </si>
  <si>
    <t>Seguimiento al Registro de Inscripciones en el REPS, en la  Plataforma del  Ministerio.</t>
  </si>
  <si>
    <t>(Número de registros  revisados y validados /
total de registros programados )*100</t>
  </si>
  <si>
    <t>Revision y Validacion de Novedades de los Prestadores.</t>
  </si>
  <si>
    <t>Seguimiento al Registro de Novedades en el REPS, en la  Plataforma del  Ministerio.</t>
  </si>
  <si>
    <t>(Número de novedades revisadas y validadas /
total novedades programados )*100</t>
  </si>
  <si>
    <t xml:space="preserve">Búsqueda activa de Prestadores no habilitados (directorio telefónico, revistas, página web).   </t>
  </si>
  <si>
    <t>Seguimiento al registro de  Prestadores no Habilitados</t>
  </si>
  <si>
    <t>(Número prestadores no habilitados identificados / Total de prestadores programados ) * 100</t>
  </si>
  <si>
    <t xml:space="preserve">Realizar visitas programadas en el plan anual de visitas de condiciones de habilitación, visitas previas de habilitacion, de acuerdo a lo contemplado en el decreto 780 del 2016  Resolucion 3100 del 2019, 
</t>
  </si>
  <si>
    <t>Seguimiento al  Plan Anual de Visitas.</t>
  </si>
  <si>
    <t>(Número de visitas realizadas/Número de visitas programadas)*100</t>
  </si>
  <si>
    <t>Realizar visitas de inspección vigilancia y control,</t>
  </si>
  <si>
    <t>Seguimiento al registro   de Visitas.</t>
  </si>
  <si>
    <t xml:space="preserve">Realizar visitas para evaluacion, análisis y seguimiento a planes de contingencia de la red prestadora de servicios.
</t>
  </si>
  <si>
    <t>Recepción  y trámite de quejas y reclamos interpuestas por usuarios afiliados al SGSSS.</t>
  </si>
  <si>
    <t>Seguimiento al registro de   quejas y reclamos 
tramitadas.
interpuestas por usuarios afiliados al SGSSS.</t>
  </si>
  <si>
    <t>(Número de quejas tramitadas/ total de quejas recepcionadas )*100</t>
  </si>
  <si>
    <t>Recepción, revisión de documentación y expedición de licencias de funcionamiento de equipos emisores de radiaciones ionizantes</t>
  </si>
  <si>
    <t>Registro del tramite de expedición de licencias de funcionamiento de equipos emisores de radiaciones ionizantes.</t>
  </si>
  <si>
    <t>Sumatoria de Licencias de Funcionamiento de equipos de emisores de radiaciones ionizantes./ total programadas *100</t>
  </si>
  <si>
    <t>Recepciòn , revision de documentación y expedición de licencias de  Seguridad  y Salud en el trabajo.</t>
  </si>
  <si>
    <t xml:space="preserve">Registro del tramite a Solicitudes de Licencia   de Salud y Seguridad en el trabajo.  </t>
  </si>
  <si>
    <t>(Número de licencias expedidas de Seguridad y Salud en el trabajo/ total  programadas )*100</t>
  </si>
  <si>
    <t xml:space="preserve">Seguimiento, monitoreo y verificación según plan anual de visitas para cada vigencia de las condiciones de tecnologia biomedica </t>
  </si>
  <si>
    <t xml:space="preserve"> Registro de Verificación del cumplimiento  de las  condiciones de tecnologia Biomedica.</t>
  </si>
  <si>
    <t xml:space="preserve">(Número de IPS con tecnologia biomedica con seguimiento, monitoreo y verificación/ Total de visitas programadas) *100 </t>
  </si>
  <si>
    <t xml:space="preserve">Verificacion en la implementacion del PAMEC según plan anual de visitas programadas para cada vigencia </t>
  </si>
  <si>
    <t xml:space="preserve">Seguimiento y Evaluación de la implementacion del PAMEC en las Instituciones prestadoras de servicios de salud del dapartamento. </t>
  </si>
  <si>
    <t>(Número de Evaluaciones  en implementación del PAMEC/ Total de Evaluaciones  programadas)*100</t>
  </si>
  <si>
    <t>Verificacion de la  aplicación y seguimiento y reporte de Sistemas de Informacion por parte de las IPS programadas en el plan anual de visitas para cada vigencia.</t>
  </si>
  <si>
    <t xml:space="preserve">Seguimiento y Evaluacion de los Indicadores de  Sistemas de Informacion  en las Instituciones prestadoras de servicios de salud del dapartamento. </t>
  </si>
  <si>
    <t>(Número de Evaluaciones  de  indicadores de sistemas de informacion / Total de Evaluaciones  programadas)*100</t>
  </si>
  <si>
    <t xml:space="preserve">Realizar jornadas de (Asistencia 
Tecnica) Capacitación sobre la normatividad vigente a los Prestadores de Servicios de Salud programados para visita durante la Vigencia. </t>
  </si>
  <si>
    <t xml:space="preserve"> Capacitaciones y/o Asistencias Tecnicas con implementación del Sistema de Garantía de la Calidad en los Servicios de Salud.</t>
  </si>
  <si>
    <t>(Número de prestadores de servicios de salud capacitados y /o Asistencia tecnica / total de prestadores de salud  programados)*100</t>
  </si>
  <si>
    <t>Asesorar  y brindar acompañamiento a los prestadores que voluntariamente participen del Modelo de Asistencia Tecnica Sistema Unico de Acreditación. En el marco del Plan Nacional de Mejoramiento de la Calidad en Salud. (PNMCS )</t>
  </si>
  <si>
    <t>Asesorias al total de prestadores de servicios de salud  en relacion al S.U.A</t>
  </si>
  <si>
    <t>Número de  IPS Asesoradas en SUA /  Total de IPS programadas.</t>
  </si>
  <si>
    <t>Asesorar  en la conformacion de Unidades 
Funcionales  de Atención del Cancer 
a todas las Instituciones  prestadoras de servicios de salud interesadas en
 habilitar una UFCA - UACAI
UFCA= Unidad Funcional de Cancer Adultos
UACAI= Unidad de Atención de Cancer  Infantil.</t>
  </si>
  <si>
    <t>Asesorarias al total de prestadores de servicios de salud  que soliciten informacion para habilitar UFCA- UACAI.</t>
  </si>
  <si>
    <t>Número de  IPS Asesoradas en UFCA - UACAI /  Total de IPS programadas.</t>
  </si>
  <si>
    <t>Asesoria y Asistencia Tecnica  en normatividad  vigente Resolución 3100 de 2019 a prestadores de Servicios de Salud  habilitados para atención de poblacion migrante.</t>
  </si>
  <si>
    <t xml:space="preserve">Asesorarias  en normatividad  vigente Resolución 3100 de 2019 a los Cooperantes sobre el proceso de habilitacion para la prestacion de los servicios   de salud. </t>
  </si>
  <si>
    <t>Número de  Cooperantes  Asesorados  en Resolucion 3100 de 2019 /  Total de Cooperantes  programados.</t>
  </si>
  <si>
    <t>Realizar convenios interadministrativos con  la red Pública y seguimiento  de acuerdo a lineamientos  del MSPS con recursos del SGP Susidio a la oferta</t>
  </si>
  <si>
    <t>convenios  realizados y evidenciados con seguimiento trimestral</t>
  </si>
  <si>
    <t># Convenios realizados / # Convenios Programados</t>
  </si>
  <si>
    <t>Tramitar el 100% de las solicitudes de autorizaciónes radicas ( Tutela),  servicios de salud  a la Poblacion a cargo del departamento.</t>
  </si>
  <si>
    <t>solicitudes de autorizaciones con respuesta firmadas</t>
  </si>
  <si>
    <t>solicitudes de autorizaciones con respuestas/ nro de  autorizaciones radicas en el   software DKD</t>
  </si>
  <si>
    <t>Facturas auditadas y pagadas</t>
  </si>
  <si>
    <t>nro de  facturas auditadas pagadas / nro. Facturas Programadas para pago</t>
  </si>
  <si>
    <t>Realizar contrato de prestacion de servicios  de salud a la  atencion de la poblacion inimputables de acuerdo a recursoso transferidos por la Nacion. Auditoria, reconocimiento y pago de lo facturado.</t>
  </si>
  <si>
    <t>Contrato realizado y evidenciado</t>
  </si>
  <si>
    <t>Contrato realizado / contrato programado</t>
  </si>
  <si>
    <t>Soprtes de auditoría y pago de lo facturado</t>
  </si>
  <si>
    <t>nro de  facturas auditadas pagadas / nro. Facturas radicadas</t>
  </si>
  <si>
    <t>Auditoría y pago de la facturación por atención de urgencias a migrantes de frontera con Colombia con recursos transferidos por la nación</t>
  </si>
  <si>
    <t>Facturas auditadas pagadas</t>
  </si>
  <si>
    <t>nro de  facturas auditadas pagadas/ nro. Facturas programadas en el trimestre</t>
  </si>
  <si>
    <t xml:space="preserve">Centro Regulador de Urgencias y Emergencias CRUE </t>
  </si>
  <si>
    <r>
      <rPr>
        <b/>
        <sz val="11"/>
        <rFont val="Arial"/>
        <family val="2"/>
      </rPr>
      <t>No. 283   (Asistencias técnicas realizadas )</t>
    </r>
    <r>
      <rPr>
        <sz val="11"/>
        <rFont val="Arial"/>
        <family val="2"/>
      </rPr>
      <t xml:space="preserve"> Planes hospitalarios de emergencias para la identificación del riesgo por cambio climático y el sistema de alertas tempranas institucionales para atención de Emergencias y desastres en su zona de influencia </t>
    </r>
  </si>
  <si>
    <t>Solicitar  la disponibilidad de componentes sanguíneos y hemoderivados, mensualmente a los bancos de sangre y unidades transfuncionales del departamento</t>
  </si>
  <si>
    <t>informe de disponibilidad de componentes sanguineos del aplicativo SIHEVI</t>
  </si>
  <si>
    <t>verificacion en el aplicativo SIHEVI</t>
  </si>
  <si>
    <t>Acompañamiento del equipo de respuesta inmediata</t>
  </si>
  <si>
    <t>actas de reunion del ERI</t>
  </si>
  <si>
    <t>(# de reuniones programadas/ # de reuniones ejecutadas)</t>
  </si>
  <si>
    <t>Seguimiento al stock kit toxicologico</t>
  </si>
  <si>
    <t>kardex de inventario</t>
  </si>
  <si>
    <t>(# de informe de inventario de kit toxicologia/ # meses del año)</t>
  </si>
  <si>
    <t>Asistencia a comité de sanidad portuaria</t>
  </si>
  <si>
    <t>actas de reunion del comité</t>
  </si>
  <si>
    <t>(# asistencia a comité de sanidad portuaria/ # de comité de sanidad portuaria programados)</t>
  </si>
  <si>
    <r>
      <rPr>
        <b/>
        <sz val="11"/>
        <rFont val="Arial"/>
        <family val="2"/>
      </rPr>
      <t>No. 284  (Asistencias técnicas realizadas )  No. 285 (Personas en capacidad de ser atendidas)</t>
    </r>
    <r>
      <rPr>
        <sz val="11"/>
        <rFont val="Arial"/>
        <family val="2"/>
      </rPr>
      <t xml:space="preserve"> Centros Reguladores de Urgencias, Emergencias y Desastres -CRUE, con Sistemas de Emergencias Médicas y acciones de conocimiento, reducción del riesgo y manejo de desastres en salud.</t>
    </r>
  </si>
  <si>
    <t>asistencia a los comité de gestion del riesgo departamental</t>
  </si>
  <si>
    <t>acta de consejo departamental de gestion del riesgo</t>
  </si>
  <si>
    <t>n° de actas de reunion de comité departamental de gstion del Riesgo</t>
  </si>
  <si>
    <t>revision de los reportes de incidentes e infracciones a la mision medica en el departamento</t>
  </si>
  <si>
    <t>plataforma de reporte y monitoreo</t>
  </si>
  <si>
    <t>N° de reportes mensuales realizados por las IPS</t>
  </si>
  <si>
    <t>Gestión de las referencias de los pacientes presentados al CRUE</t>
  </si>
  <si>
    <t>bitacora de referencia de pacientes del CRUE</t>
  </si>
  <si>
    <t>(# de pacientes presentados/# de pacientes gesrionados)</t>
  </si>
  <si>
    <t>Prestacion de Servicios de Salud Dra OMAIRA EDITH TORRADO SERRANO</t>
  </si>
  <si>
    <t>Meta :277Cubrir el 100% de los Servicios de salud requeridos por la población a cargo del Dpto. con los recursos asignados.</t>
  </si>
  <si>
    <t>Meta 277:Cubrir el 100% de los Servicios de salud requeridos por la población a cargo del Dpto. con los recursos asignados.</t>
  </si>
  <si>
    <r>
      <rPr>
        <sz val="12"/>
        <color rgb="FF000000"/>
        <rFont val="Arial"/>
        <family val="2"/>
      </rPr>
      <t>Realizar procesos de auditoría y conciliacion</t>
    </r>
    <r>
      <rPr>
        <sz val="12"/>
        <rFont val="Arial"/>
        <family val="2"/>
      </rPr>
      <t xml:space="preserve"> </t>
    </r>
    <r>
      <rPr>
        <sz val="12"/>
        <color rgb="FF000000"/>
        <rFont val="Arial"/>
        <family val="2"/>
      </rPr>
      <t xml:space="preserve"> de los servicios de salud NOPBS con las EPS/IPS, de acuerdo a la Resolución 555 de 2019 del IDS . Aplicando el mecanísmo para su verificación y control de pago de acuerdo con lo establecido en la resolución 1479 de 2015 del MSPS</t>
    </r>
  </si>
  <si>
    <t xml:space="preserve">                                                                                                                                  </t>
  </si>
  <si>
    <t xml:space="preserve">SALUD PUBLICA </t>
  </si>
  <si>
    <t>Sanidad Portuaria</t>
  </si>
  <si>
    <t>Apoyar el sistema de vigilancia epidemiológica en los eventos de urgencia, emergencia o desastre. (articulo 5 literal H Resolucion 1220 de 2010)</t>
  </si>
  <si>
    <t xml:space="preserve">Realizar comites de sanidad portuaria </t>
  </si>
  <si>
    <t>acta de reunion  comités de sanidad portuaria/ # de comité de sanidad portuaria programados)</t>
  </si>
  <si>
    <t>Actas de comité de sanidad portuaria/ # de comité de sanidad portuaria programados)</t>
  </si>
  <si>
    <t>se lleva a cabo los  comités  de sanidad portuaria revision operatividad de los puntos de entrada,tratando la presentacion de la situacion y  necesidades de cada punto de entrada.</t>
  </si>
  <si>
    <t>GESTION EN SALUD PUBLICA</t>
  </si>
  <si>
    <t>100% de los insumos de interes en salud publica priorizados, con estudios de necesidades para el control de riesgos en salud publica.</t>
  </si>
  <si>
    <t>Gestionar la adquisicion de  los insumos de interes en salud publica.</t>
  </si>
  <si>
    <t>Estudios de necesidades
solicitud insumos de interes en salud publica
Contrato de compras de bienes</t>
  </si>
  <si>
    <t>Numero de Estudio de necesidades elaborados para compra  de insumos de interes en salud publica / Total   de necesiadades  de insumos  de interes en salud publica programados en la vigencia * 100</t>
  </si>
  <si>
    <t xml:space="preserve">según demanda </t>
  </si>
  <si>
    <t>En el  I Trimestre  se gestionaron  las  necesidades de insumos  de interes en Salud  Ambiental , ETV ,Politica Farmaceutica.</t>
  </si>
  <si>
    <t>Informe de asesoria y asistencia tecnica</t>
  </si>
  <si>
    <t>Socializacion del 100% de lineamientos de las politicas públicas, estrategias, guias y programas de salud, con los actores del sistema general de seguridad social en salud presentes en el territorio.</t>
  </si>
  <si>
    <t>Socializar a traves de jornadas laborales (mesas de trabajo, reuniones), los lineamientos de las políticas públicas, estrategias, guias y programas de salud con los difrentes actores del Sistema General de Seguridad Social en Salud presentes en los municipios.</t>
  </si>
  <si>
    <t>Informe de socializacion</t>
  </si>
  <si>
    <t>N° de jornadas (mesas de trabajo, reuniones) realizadas con actores sectoriales / Total de jornadas (mesas de trabajo, reuniones) programadas * 100
N° de jornadas (mesas de trabajo, reuniones)  realizadas con actores intersectoriales / Total de jornadas (mesas de trabajo, reuniones)  programadas con actores intesectoriales * 100</t>
  </si>
  <si>
    <t>100% de Entidades Territoriales e Instituciones prestadores de servicios de salud programados, con desarrollo de capacidades en su talento humano, orientados a mejorar la salud de sus habitantes.</t>
  </si>
  <si>
    <t xml:space="preserve">Realizar jornadas  (conversatorios, capácitaciones, talleres, videoconferencias) de transferencia de conocimiento en salud publica, dirigidas al Talento humano de las entidades territoriales responsables de las politicas de salud y proteccion social.
</t>
  </si>
  <si>
    <t>Listados de asistencia
Convocatorias
Informes de transferencia de conocimiento</t>
  </si>
  <si>
    <t>N° de personas de la ET que participan de la trasnferencia de conocimiento / Total de personas designadas por la  ET a participar de la actividad * 100
N° de personas de las IPS que participan de la trasnferencia de conocimiento /  Total de personas designadas por la  IPS a participar de la actividad * 100</t>
  </si>
  <si>
    <t>Se realizara una vez el  monitoreo cuando el  ministerio de salud, termine los  lineamientos para  la ejecucion del I  trimestre del PAS 2025</t>
  </si>
  <si>
    <t>PROMOCION Y PREVENCION EN SALUD PUBLICA</t>
  </si>
  <si>
    <t>Ejecucion del 100% de los  procedimientos, actividades e insumos del plan de salud publica de intervenciones colectivas (PIC),  priorizados por la Direccion territorial de salud.</t>
  </si>
  <si>
    <t>VIGILANCIA Y CONTROL EN SALUD PUBLICA</t>
  </si>
  <si>
    <t xml:space="preserve">100% de municipios programados, con acciones IVC en seguridad sanitaria  y ambiental  </t>
  </si>
  <si>
    <t>Realizar las acciones de Inspección, Vigilancia y Control de los factores de riesgo del ambiente, y de control de vectores y zoonosis de competencia del sector salud; en los municipios de categoria 4, 5 y 6.</t>
  </si>
  <si>
    <t>Actas de IVC</t>
  </si>
  <si>
    <t>Numero de municipios categoria 4, 5 y 6 con  acciones de IVC de los factores de riesgo del ambiente, y de control de vectores y zoonosis de competencia del sector salud / Total municipios  4, 5 y 6  * 100</t>
  </si>
  <si>
    <t xml:space="preserve"> SE REALIZA 500 ACCIONES DE  IVC   EN SEGURIDAD ALIMENTARIA  Y AMBIENTAL</t>
  </si>
  <si>
    <t>100% de los municipios programados, con acciones de IVC en control de medicamentos</t>
  </si>
  <si>
    <t>Realizar la fiscalización sanitaria  con enfoque de riesgo en el 80% de los municipios del Departamento  con establecimientos farmaceutico autorizado para el expendio, comercialización y distribución de medicamentos, incluyendo  el establecimiento y/o prestador de servicio de salud con autorizacion para el manejo de medicamentos de control especial</t>
  </si>
  <si>
    <t>Numero de municipios del Departamento  con establecimiento farmaceutico autorizado para el expendio, comercialización y distribución de medicamentos, incluyendo  el establecimiento y/o prestador de servicio de salud con autorizacion para el manejo de medicamentos de control especial / 80% municipios del Departamento * 100</t>
  </si>
  <si>
    <t>Se realiza inspeccion vigilancia y  Control  a establecimiento farmaceutico autorizado para el expendio, comercialización y distribución de medicamentos, incluyendo  el establecimiento y/o prestador de servicio de salud con autorizacion para el manejo de medicamentos de control especia  en los municipios de  CUCUTA, ZULIA, VILLA DEL ROSARIO, LOS PATIOS, OCAÑA Y PAMPLONA.
Se ajusta actividad acorde a la meta y competencia Departamental en salud. Ley 715 de 2001 (articulo 43.3.7)</t>
  </si>
  <si>
    <t xml:space="preserve">100% de la Unidades Notificadoras (entidad territorial) con acciones de verificacion los estándares de calidad, veracidad y oportunidad de la notificación  de  EISP al SIVIGILA </t>
  </si>
  <si>
    <t>Verificar los estándares de calidad, veracidad y oportunidad de la notificación  de  eventos de interes en salud publica (EISP) al SIVIGILA por parte de las 40 unidades notificadoras municipales (UNM)</t>
  </si>
  <si>
    <t>Registros de resultados  y análisis de laboratorio</t>
  </si>
  <si>
    <t xml:space="preserve">Numero de UNM con verificacion de  los estándares de calidad, veracidad y oportunidad de la notificación  de  EISP al SIVIGILA/ Total UNM </t>
  </si>
  <si>
    <t>Cumplimiento en la entrega del reporte semanal : 13 reportes
Silencio Epidemiologico :0
Oportunidad en la notificación semanal: 100 archivos planos
Cumplimiento en el ajuste de casos: sospechoso 1147, probable 11392,,laboratorio 3551,clinica 3531,nexo 37,descartado 1881,,error digitacion 71
Ajuste de casos: 11.610 casos notificados al SIVIGILA</t>
  </si>
  <si>
    <t>LABORATORIO DE SALUD PUBLICA</t>
  </si>
  <si>
    <t>Apoyar el 100% de las acciones de   vigilancia en salud pública, vigilancia y control sanitario y gestión de la calidad que demanden los servicios del laboratorio de Salud Publica</t>
  </si>
  <si>
    <t>Realizar mensualmente el análisis  a las muestras remitidas para la  vigilancia y control de calidad de eventos de interes en salud publica enmarcados en la Resolución 1646 de 2018</t>
  </si>
  <si>
    <t>Numero muestras analizadas para vigilancia en salud pública  / Total de muestras recibidas para vigilancia en salud pública * 100</t>
  </si>
  <si>
    <t>se realizo mensualmente el análisis  a las muestras remitidas para la  vigilancia y control de calidad de eventos de interes en salud publica enmarcados en la Resolución 1646 de 2018</t>
  </si>
  <si>
    <t>Realizar mensualmente los anàlisis fisicoquìmicos y microbiològicos a las muestras de agua y alimentos  recibidas en el laboratorio para la vigilancia y control sanitario</t>
  </si>
  <si>
    <t>Numero muestras analizadas para vigilancia y control sanitario  / Total de muestras recibidas para, vigilancia y control sanitario * 100</t>
  </si>
  <si>
    <t>Se realizo mensualmente los anàlisis fisicoquìmicos y microbiològicos a las muestras de agua y alimentos  recibidas en el laboratorio para la vigilancia y control sanitario</t>
  </si>
  <si>
    <t>Numero muestras analizadas para  gestión de la calidad  / Total de muestras recibidas para  gestión de la calidad de los diagnosticos realizados por la red departamental de laboratorios * 100</t>
  </si>
  <si>
    <t>Se realizo mensualmente el análisis  a las muestras remitidas para la  vigilancia y control de calidad de eventos de interes en salud publica enmarcados en la Resolución 1646 de 2018</t>
  </si>
  <si>
    <t xml:space="preserve">Asistir técnicamente a las 40 entidades territoriales sobre  Rutas Integrales de Atención en Salud y protocolos de atención en salud pública. </t>
  </si>
  <si>
    <t>Realizar visitas de verificacion  de estandares de calidad  y asistencias  tecnicas a  los 40  laboratorios de la red Departamental habilitados</t>
  </si>
  <si>
    <t>Registros de visitas actas y herramientas de verificacion de estandares de calidad</t>
  </si>
  <si>
    <t>Numero de visitas realizadas/total de visitas programadas a la red departamental de laboratorios*100</t>
  </si>
  <si>
    <t>Según programación mensual</t>
  </si>
  <si>
    <t>Se realiza según programación mensual</t>
  </si>
  <si>
    <t>POBLACIONES VULNERABLES (NNA)</t>
  </si>
  <si>
    <t>Implementar estrategias de promoción de la salud relacionadas con la Infección respiratoria Aguda IRA y enfermedad diarreica aguda EDA en los 40 municipios del departamento</t>
  </si>
  <si>
    <t>Realizar 4 seguimientos a la implementación del Programa Nacional para la Prevención Manejo y Control de la EDA en los tres componentes ( Institucional, Comunitario e Intersectorial) en los 40 municipios</t>
  </si>
  <si>
    <t>Actas, informes y evidencias fotográficas.</t>
  </si>
  <si>
    <t>No. de estrategias de la salud realizadas/Total de estrategias de la salud programadas*100</t>
  </si>
  <si>
    <t>Realizar 4 seguimientos a la implementación del Programa Nacional para la Prevención Manejo y Control de la IRA en los tres componentes ( Institucional, Comunitario e Intersectorial)</t>
  </si>
  <si>
    <t>POBLACIONES VULNERABLES (ETNIAS)</t>
  </si>
  <si>
    <t>Implementar ocho mecanismos y espacios para fomentar la participación en la planeación social, comunitaria en salud, con el enfoque en el reconocimiento de la población étnica (uwa, Bari, rum, inga, kichwa, yukpa) en los municipios con presencia de dicha población</t>
  </si>
  <si>
    <t>Desarrollar 4 espacios con la Población UWA y/o BARI para la implentacion de acciones del Sistema de Salud en las Poblaciones Indígenas del departamento.</t>
  </si>
  <si>
    <t>No de espacios de participacion social realizadas/ No de epacios de participacion social programadas *100</t>
  </si>
  <si>
    <t>Se hace presencia en la institucion educativa ubicada para los niños desplazados del Catatumbo de seguimiento a atenciones en salud a esta poblacion.
Se realiza mesa de trabajo en la Sala SAR con la poblacion UWA para generar un espacio de concertacion del Plan de Intervenciones Colectivas que se contratara en la vigencia 2025 
Se realiza mesa de trabajo en Cubara con los cabildos de la poblacion UWA para la concertacion del PIC
Se realiza mesa de concertacion con los 7 cabildos y ASOUWA para dejar concertada el PIC 2025</t>
  </si>
  <si>
    <t>Implementar una estrategia para el fortalecimiento del control social en salud en el los 40 municipios de Norte de Santander</t>
  </si>
  <si>
    <t xml:space="preserve">Realizar 3 seguimientos a 20 municipios a la implementación de la estrategia de transversalización del enfoque de género en poblaciones vulnerables. </t>
  </si>
  <si>
    <t>Esta actividad no esta programada en este trimestre</t>
  </si>
  <si>
    <t>DT POBLACIONES VULNERABLES (Discapacidad)</t>
  </si>
  <si>
    <t>Implementar una estrategia de promocion en la salud para los 40 municipios del departamento</t>
  </si>
  <si>
    <t>Realizar 2 seguimientos de la estrategia Rehabilitacion Basada en la Comunidad, a los 40 municipios del departamento.</t>
  </si>
  <si>
    <t>No. de seguimiento de la estrategias de RBC realizadas/Total de seguimiento de la estrategias de RBC programadas*100</t>
  </si>
  <si>
    <t>Coadyudar el proceso de certificación de personas con discapacidad hacia en la red de prestadores en 53 entidades administradoras de salud</t>
  </si>
  <si>
    <t>Brindar 4 asesorias y asistencia tecnica a los Cuarenta (40) municipios en la Ruta de Certificacion de Discapacidad de acuerdo a normativa vigente.</t>
  </si>
  <si>
    <t>No de asistencias técnicas realizadas/ No de asistencias técnicas programadas *100</t>
  </si>
  <si>
    <t>DT POBLACIONES VULNERABLES (Víctimas)</t>
  </si>
  <si>
    <t>Implementar en las ESE departamentales la atención psicosocial para la atención de 12000 personas victimas del conflicto armado</t>
  </si>
  <si>
    <t>Realizar 4 Seguimientos a las ESES en la Herramienta de informacion VIVANTO.</t>
  </si>
  <si>
    <t>No. de seguimiento a las ESEs- VIVANTO realizadas/Total de seguimiento a las ESEs-VIVANTO  programadas*100</t>
  </si>
  <si>
    <t xml:space="preserve">Mediante correo electronico se realiza seguimieto a las Empresas Sociales del estado e IPS a la implementacion de la Herramienta de Informacion Vivanto. Para el seguimieto se diseño un formulario en linea </t>
  </si>
  <si>
    <t>Realizar 3 seguimientos a las EAPB sobre las intervenciones realizadas a la poblacion reconocida en las 9 sentencias CIDH.</t>
  </si>
  <si>
    <t>No. de seguimiento a EAPB realizaas / Total de seguimiento a las EAPB programadas*100</t>
  </si>
  <si>
    <t>El día 20 de marzo de 2025 se realia la asistencia tecnica donde se socializa la medida de reparacion 9 sentencias a los coordinadores de los 40 municipios, estableciendo el cruce datos que permite el seguimiento adecuendo.                                                                           El día 25 de marzo de 2025 se realiza asistencia tecnica a las ESES de la medida de reparacion 9 sentencias CIDH.                                                                                                 El día 26 de marzo de 2025 se realiza asistencia ténica de medidas de reparación 9 sentencias CIDH a las EAPB, se definen acciones y seguimiento de las atenciones brindadas a las víctimas con enfoque psicosociales.</t>
  </si>
  <si>
    <t>Realizar 4 seguimientos a las EAPB de las barreras en salud presentadas por la poblacion reconocida en las 9 sentencias CIDH.</t>
  </si>
  <si>
    <t>el dia 19 de marzo el operador del MSPS, la corporacion infancia y desarrollo (CID), socializa matriz de gestiones en salud donde se identifican 6 casos abiertos relacionados con barreras a beneficiarios de la medida de reparación, se realiza verificación de cada caso logrando identificar que ya se habian cerrado tres casos. En referencia a los 3 casos que quedaron abiertos en el dia 26 de marzo se realizo reunion con las EAPB donde se le realizo seguimiento a las acciones realizadas</t>
  </si>
  <si>
    <t>PAS Departamental 2025 formulado</t>
  </si>
  <si>
    <t>Plan de intervenciones colectivas Departamental 2025</t>
  </si>
  <si>
    <t>Plan de intervenciones colectivas Departamental 2025 formulado</t>
  </si>
  <si>
    <t>Actas o
Informes de monitoreo y seguimiento
Informe evaluacion tecnico financiera PAS 2025</t>
  </si>
  <si>
    <t xml:space="preserve">Numero de municipios con monitoero del PAS 2025 / Total de municipios * 100
</t>
  </si>
  <si>
    <t xml:space="preserve">Plan de accion en salud  departamental 2025 formulado </t>
  </si>
  <si>
    <t>Realizar jornadas de asesoria y asistencia tecnica (presencial, virtual, telefonico) con el personal de las Entidades Territoriales relacionada con las actividades pertinentes para lograr el desarrollo de las estrategias definidas para los componentes de las diferentes Dim7nsiones del Plan Territorial de Salud 2025- 2027</t>
  </si>
  <si>
    <t>Numero de municipios con asesoria y asistencia tecnica PAS 2025, relacionada con las actividades pertinentes para lograr el desarrollo de las estrategias definidas para los componentes de los diferentes programas del Plan Territorial de Salud 2025- 2027 / Total de municipios programados * 100</t>
  </si>
  <si>
    <t>100% de los municipios de jurisdiccion con monitoreo y evaluacion de la ejecucion del PAS 2025</t>
  </si>
  <si>
    <t>100% Plan de Accion en Salud (PAS) 2025 con  actividades enfocadas a intervenir  las prioridades en salud publica del PTS 2025 - 2027</t>
  </si>
  <si>
    <t>Se realizo asesoria y asistencia tecnica virtual de lineamientos del programa poblaciones vulnerables el dia 20 de marzo de 2025 a los coordinadores de salud publica de los 40 municipios del departamento. Sobre el componente de discapacidad se socializo la resolucion 1197 de 2025, proceso de la certificacionde discapacidad y la ruta de acceso para la certificacion de discapacidad de acuerdo a la normatividad vigente.</t>
  </si>
  <si>
    <t>100% de los municipios programados (PAS 2025), con asesoria y asistencia tecnica en formulacion de planes, programas o proyectos, que permitan el desarrollo de las estrategias definidas para los componentes de las diferentes Dimensiones del Plan Territorial de Salud 2025 - 2027</t>
  </si>
  <si>
    <t>Construir el PAS Departamental 2025 a partir de las prioridades en salud publica del PTS 2025-2027</t>
  </si>
  <si>
    <t xml:space="preserve">Se realizó seguimiento a los planes de mejoramiento de mortalidades de los casos confirmados en la vigencia 2025 de vigilancia integrada Evento 591 - Mortalidad por EDA en los municipios de Sardinata y El Tarra solicitando acciones y sus respectivos soportes el día 21 de febrero de 2025 mediante correo electrónico.
Se realizó asistencia técnica el día 20 de marzo de 2025 sobre los lineamientos del programa de Poblaciones Vulnerables a los coordinadores de salud pública de los 40 municipios del departamento. Se socializa lineamientos del programa nacional para la prevención manejo y control de la Enfermedad Diarreica Aguda, comportamiento e incidencia morbilidad por municipios, Estrategias: Institucional, Comunitaria e Intersectorial, salas de rehidratación oral, Seguimiento y monitoreo de la matriz IRA - EDA.
Se realiza consolidación de información de las acciones reportadas en los municipios del departamento en el reporte semestral por municipios del departamento en lo correspondiente a la matriz IRA-EDA - segundo semestre 2025 mediante excel.
</t>
  </si>
  <si>
    <t>Se realizó asesoria y asistencia tecnica de lineamientos del programa poblaciones vulnerables el dia 20 de marzo de 2025 a los coordinadores de salud publica de los 40 municipios del departamento. Se socializan lineamientos del programa nacional para la prevencion manejo y control de la infeccion respiratoria agudan sus diferentes componentes, institucional, comunitario e intersectorial y matriz IRA-EDA y circular 022 de 23 de diciembre en el el marco del plan para la reduccion de la mortalidad infantil.
Durante el primer trimestre se consolida informacion para  reportar al Ministerio de las acciones desarrolladas por los municipios del departamento en lo correspondiente a la matriz IRA-EDA segundo semestre 2025.
El dia 28 de marzo  de 2025 se realiza socializacion a las EAPB del departamento del plan para la reduccion de la mortalidad infantil y se defienen acciones de seguimiento para el el cumplimiento de las atenciones al recien nacido se generan compromisos de mesas de trabajo semanal todos los viernes del mes en articulación con el plan de desaceleracion de la mortalidad materno perinatal.
Se realiza reunion virtual el dia 21 de febrero con las IPS que reciben tratamientos de oseltamivir para seguimiento a los tratamientos administrados, se solicita el envio de las historias y ordenes medicas en el drive del programa de forma mensual.
Informe de unidad de analisis de mortalidad por IRA realizada el 20 de febrero de la vigencia 2025 del municipio de villa del Rosario, elaboracion de  plan de mejoramiento enviado al hospital Jorge Cristo Sahium y Municipio de Villa del Rosario.
Construccion de propuesta para plan de intervenciones colectivas para la promocion y prevencion de la IRA y EDA vigencia 2025 municipio de Sardinata
Apoyo en la construccion del plan de accion mesa de entornos, promocion de mensajes claves para la prevencion de IRA y EDA</t>
  </si>
  <si>
    <t>Se lleva a cabo la asistencia tecnica virtual y presencial  a los municipios  del departamneto Norte de santander  en lo concernientes a la esctructura que deben conartemplar para la formulacion y elaboracion de los planes de accion en salud municipales para la vigencia 2025</t>
  </si>
  <si>
    <t>En el  II Trimestre  se gestionaron  las  necesidades de insumos  de interes en Salud  Ambiental , ETV ,Politica Farmaceutica.</t>
  </si>
  <si>
    <t>Se realiza inspeccion vigilancia y  Control  a establecimiento farmaceutico autorizado para el expendio, comercialización y distribución de medicamentos, incluyendo  el establecimiento y/o prestador de servicio de salud con autorizacion para el manejo de medicamentos de control especial  en los municipios de  BOCHALEMA, BUCARASICA, CACOTA, CHINACOTA, CHITAGA, DURANIA, LABATECA,  MUTISCUA, PUERTO SANTANDER, SAN CAYETANO, SILOS, SARDINATA, TOLEDO,  LA PLAYA, ABREGO Y PAMPLONITA</t>
  </si>
  <si>
    <t>SE REALIZA 674 ACCIONES DE  IVC   EN SEGURIDAD ALIMENTARIA  Y AMBIENTAL</t>
  </si>
  <si>
    <t>1</t>
  </si>
  <si>
    <t xml:space="preserve">*Se realizó seguimiento y consolidación a los eventos de salud pública en menores de 18 años de los programas crónicas, salud ambiental, salud mental, nutrición, tuberculosis, vigilancia en salud pública, enfermedadades transmitidas por vectores (ETV), zoonosis, Salud sexual y reproductiva (SASER), mediante comunicación interna por correo electrónico y formato excell.
*Se realizó asistencia técnica a auxiliares de enfermería de la comunidad U'WA en lo referente al programa nacional para la prevención, manejo y control de la Enfermedad Diarreica Aguda (EDA) y destacando la importancia de la difusión de los 3 mensajes clave, identificación de casos EDA y remisión a medicina convencional.
*Se realizó asistencia técnica presencial a coordinadora de Salud Pública del municipio del Tarra en lo referente a  lineamientos y normatividad del componente infancia, del programa nacional para la prevención manejo y control de la Enfermedad Diarreica Aguda (EDA) y la Infección Respiratoria Aguda (IRA), matriz de seguimiento al programa IRA-EDA.
*Socialización con madres Fami y Comunitarias del instituto colombiano de Bienestar familiar sobre los tres mensajes Claves de IRA y EDA, prevencion de  tosferina del municipio de Cúcuta, en articulación con estudiantes  de enfermería de la UFPS y la UDES.
*Se realizó seguimiento y consolidación a los eventos de salud pública en menores de 18 años de los programas crónicas, salud ambiental, salud mental, nutrición, tuberculosis, vigilancia en salud pública, enfermedadades transmitidas por vectores (ETV), zoonosis, Salud sexual y reproductiva (SASER), mediante comunicación interna por correo electrónico y formato excell.
*Se realizó asistencia técnica a auxiliares de enfermería de la comunidad U'WA en lo referente al programa nacional para la prevención, manejo y control de la Enfermedad Diarreica Aguda (EDA) y destacando la importancia de la difusión de los 3 mensajes clave, identificación de casos EDA y remisión a medicina convencional.
*Se realizó asistencia técnica presencial a coordinadora de Salud Pública del municipio del Tarra en lo referente a  lineamientos y normatividad del componente infancia, del programa nacional para la prevención manejo y control de la Enfermedad Diarreica Aguda (EDA) y la Infección Respiratoria Aguda (IRA), matriz de seguimiento al programa IRA-EDA.
*Socialización con madres Fami y Comunitarias del instituto colombiano de Bienestar familiar sobre los tres mensajes Claves de IRA y EDA, prevencion de  tosferina del municipio de Cúcuta, en articulación con estudiantes  de enfermería de la UFPS y la UDES.
</t>
  </si>
  <si>
    <t>Durante el segundo trimestre, se realizaron 8 mesas de trabajo con las EAPB del departamento para el plan de reduccion de la mortalidad infantil.
Se realizó asesoria y asistencia tecnica de lineamientos del programa poblaciones vulnerables a coordinadores de salud publica de San cayetano del departamento. Se socializan lineamientos del programa nacional para la prevencion manejo y control de la infeccion respiratoria agudan sus diferentes componentes, institucional, comunitario e intersectorial y matriz IRA-EDA y circular 022 de 23 de diciembre en el marco del plan para la reduccion de la mortalidad infantil.
Se consolida y se presenta información al Ministerio de salud las acciones desarrolladas para el plan de reduccion de la mortalidad infantil 2025.
Se realiza reunión el 24 de junio con las IPS que reciben tratamientos de oseltamivir para socilizacion de lineamientos para la administracion de  los tratamientos, seguimiento a los tratamientos administrados, se solicita el envio de las historias y ordenes medicas en el drive del programa de forma mensual, participaron: Clinica Norte, UCIS de Colombia, Clinica Santa, HUEM, perfect clinic, Clinica San Jose.
Articulación con el instituto colombiano de Bienestar familiar para socializacion el 30 de mayo de los tres mensajes Claves de IRA y EDA, prevencion de  tosferina  a grupo de madres FAMI y madres comunitarias de los hogares del municipio de Cúcuta.
Articulacion con Secretaria de educacion departamental para la promocion de los tres mensajes claves para IRA y prevencion de la tosferina en escuela de padres de los municipios de los patios, El zulia y villa del Rosario.
Construción con equipo IDS del plan de choque  departamental de tosferina con enfasis en la promocion del os tres mensajes claves para ñla prevencipon de la IRA.
Difusion de la estrategia de informacion en salud de los tres Mensajes claves de IRA  en la pagina institucional  del IDS y paginas de facebook magazine informativo -Vive consiente, Noticas zona Norte
Construccion y difusion de piezas de informacion en salud para la prevencion de la tosferina en la pagina institucional del IDS, paginas de facebook: Zona norte, magazine informativo -vive consiente
Socializacion mensajes claves  IRA  a auxiliares comunidad uw'a para la prevencion, promocion e dentificacion de casos de IRA en la comunidad y canalizacion a centros de salud.</t>
  </si>
  <si>
    <t>En el segundo trimestre se desarrollaron mesas de trabajo con las ESE de Poblacion indigena UWA y BARI, 
 Se realiza revision del primer avance del PIC de la poblacion BARI.
 Se realiza mesa de trabajo con la ESE e IDS, para concertar la mesa que se desarrollaria en el corregimiento de SAMORE.
 Se realiza el 4 de junio la I Mesa de Salud Poblacion UWA donde participan los 7 cabildos de norte de santander el municipio de toledo,la ESE Suroriental,la EAPB Nueva EPS, las profesionales del IDS,Referente de poblacion Indigena y la responsable PIC Departamental de la ESE Suroriental, se revisaron temas de atenciones, intervenciones a la poblacion UWA, la entrega de medicamentos a las poblaciones y tambien el talento humano contratado para los espacios, se revisaron y concertaron los equipos basicos para esta poblacion.
 28 de mayo reunion con MSPS y los muncipios de El Tarra,Tibu,Convencion, Teorama,El carmen para revisar una orden judicial de la poblacion BARI.
 El 10 de junio se realiza reunion con los municipios del catatumbo con presencia de poblacion BARI, para concertar acciones de esta poblacion, jornadas de salud a realizar.</t>
  </si>
  <si>
    <t xml:space="preserve">*Se articulo con  la dimension salud sexual para la realizacion en el curso virtual de autoaprendizaje ¨genero y salud¨ desarrollado por la Organizacion Panamericana de la salud para los coordinadores de salud publica, ESE, EAPB y su red prestadora.
*Despliegue de Estrategia de comunicacion en Salud 17 de mayo, en el marco de la conmemoración del Día Mundial contra la Discriminación por Orientación Sexual e Identidad de Género, se llevó a cabo mediante una jornada de difusión de mensajes educativos como objetivo sensibilizar a la comunidad sobre la importancia del respeto, la inclusión y el acceso equitativo a los servicios de salud para las personas con orientaciones sexuales e identidades de género diversas.
 *Despliegue de estrategia de comunicacion en salud  se llevó a cabo el 29 de junio dial del orgullo lgbtiq+ una jornada de difusión de mensajes educativos orientados a promover el respeto, la inclusión y el acceso equitativo a la salud para las personas con orientaciones sexuales e identidades de género diversas.                                                                                                                                                                                                                                                                                                                                                                           *Se realizó la caracterización de los municipios ( chinacota, ocaña, la esperanza, villa del rosario y el zulia)con presencia de habitante de calle mediante el diligenciamiento de un formulario en línea a través de este enlace, se recolectó información por parte de los municipios identificados con esta población, con el fin de conocer sus necesidades.                                                                                                                                                                                                                                                                                                                                                                                                                        *Se articuló con la dependencia de planeación del IDS y  con el acompañamiento técnico y el liderazgo de la Organización Panamericana de la Salud (OPS/OMS), la Mesa Sectorial de Salud de Norte de Santander, para avanzar en la atención integral a la población migrante, retornada, refugiada y en situación de vulnerabilidad. Esta articulación tuvo como propósito fortalecer el espacio de participación de todos los socios del Grupo Interagencial sobre Flujos Migratorios Mixtos (GIFMM), promoviendo una respuesta coordinada y eficaz frente a las necesidades de esta población.                                                                                                                                                                       </t>
  </si>
  <si>
    <t>Se realizo a traves de la matriz de seguimiento a la implementacion de la RBC en los municipios del departamento, con el fin de identificar que municipios se encuentran aplicando esta estrategia, la cual busca el desarrollo comunitario para la rehabilitación, la equiparación de oportunidades y la integración social de todas las personas con discapacidad.</t>
  </si>
  <si>
    <t>Se realizo asesoria y asistencia tecnica virtual de los dias 12 y 20 de junio de 2025, en la cual se explico el pilotaje sobre el Registro de cuidadores o asistente personal de personas con discapacidad, conforme con lo definido en los lineamientos de la Resolución 2646 de 2024, tecnicamente se capacito a los 40 municipios sobre el manejo del registro de las cuidadoras en el aplicativo RLCPD-SISPRO, esto permitirá que se inicie en el segundo semestre el registro de todas las cuidadoras o asistentes personales de personas con discapacidad en el nuevo aplicativo.</t>
  </si>
  <si>
    <t>Se realiza seguimiento a la implementacion del sistema de información VIVANTO a las ESES Hospital Jorge Cristo Sahium y Hospital Regional Noroccidental</t>
  </si>
  <si>
    <t>Mediante la Circular No. 180 del 29 de abril de 2025, se programó un seguimiento a la implementación de la Medida de Reparación 9 sentencias de la Corte Interamericana de Derechos Humanos. Dichos seguimientos se realizaron durante el mes de mayo a las EAPB Comfaoriente, Sanitas, Nueva EPS y Coosalud.
 Adicionalmente, mediante la Circular No. 252 del 28 de mayo de 2025, se estableció la programación para efectuar seguimiento a las EAPB del régimen especial y de excepción, cuya ejecución tuvo lugar en el mes de junio. Conforme a lo estipulado en la programación, participaron las entidades FOMAG y PONAL.</t>
  </si>
  <si>
    <t>Mensualmente se realiza seguimiento a las barreras de acceso en salud presentadas a la población reconocida en el marco de las nueve sentencias de la Corte Interamericana de Derechos Humanos (CIDH), el seguimienot se realiza a las Entidades Administradoras de Planes de Beneficio (EAPB). Este seguimiento se fundamenta en los reportes emitidos por las coordinaciones de salud pública municipales, a partir de los cuales se adelantan gestiones orientadas a la subsanación y cierre efectivo de dichas barreras.</t>
  </si>
  <si>
    <t>Plan de intervenciones colectivas formulado bajo  lineamientos de MSPS definidas en la RES 518 20152. con la contratacion de 13 ESES Y 1 ASOCIACION:EMPRESA SOCIAL DEL ESTADO: EMPRESA SOCIAL DEL ESTADO JOAQUIN EMIRO ESCOBAR , EMPRESA SOCIAL DEL ESTAD HOSPITAL MENTAL RUDESINDO SOTO, EMPRESA SOCIAL DEL ESTAD HOSPITAL LOCAL DE LOS PATIOS, EMPRESA SOCIAL DEL ESTADO DE PRIMER NIVEL DE ATENCION HOSPITAL ISABEL CELIS YAÑEZ, EMPRESA SOCIAL DEL ESTADO HOSPITAL REGIONAL NOROCCIDENTA, EMPRESA SOCIAL DEL ESTADO HOSPITAL REGIONAL CENTRO, ESE HOSPITAL JUAN LUIS LONDOÑO, EMPRESA SOCIAL DEL ESTAD HOSPITAL LOCAL JORGE CRISTO SAHIUM VILLA DEL ROSARIO, EMPRESA SOCIAL DEL ESTADO HOSPITAL SAN JUAN DE DIOS DE PAMPLONA, EMPRESA SOCIAL DEL ESTADO HOSPITAL REGIONAL SURORIENTAL, EMPRESA SOCIAL DEL ESTADO HOSPITALREGIONAL OCCIDENTE, EMPRESA SOCIAL DEL ESTADO HOSPITAL EMIRO QUINTERO CAÑIZARES, EMPRESA SOCIAL DEL ESTADO HOSPITAL REGIONAL NORTE Y LA ASOCIACION DE AUTORIDADES TRADICIONALES DEL PUBLO BARI "ÑATUBAIYIBARI"</t>
  </si>
  <si>
    <t>Silencio Epidemiologico :0</t>
  </si>
  <si>
    <t>Oportunidad en la notificación semanal: 100 archivos planos</t>
  </si>
  <si>
    <t>Cumplimiento en la entrega del reporte semanal : 24 reportes
Silencio Epidemiologico :0
Oportunidad en la notificación semanal: 100 archivos planos
Cumplimiento en el ajuste de casos: sospechoso 2347, probable 1794,,laboratorio 7697,clinica 72731,nexo 58,descartado 4472,,error digitacion 164
Ajuste de casos: 11,342 casos notificados al SIVIGILA</t>
  </si>
  <si>
    <t>Se realizo  visitas programadas</t>
  </si>
  <si>
    <t>Mesas de trabajo con EAPB de los municipios de Cucuta, Villa del Rosario, Los Patios Fortalecimiento del talento humano y asistencias tecnicas en los municipios de Chinacota, Herran, Cachira, la Esperanza, La Playa de Belen, Abrego, El Carmen, Ocaña, Hacarí, Teorama, San Calixto, Los Patios, Villa del Rosario. Consejo Territorial de Salud Ambiental - COTSA, Mesa de trabajo de articulación con el Departamento de Promocion Social para garantizar que los niños y niñas de los programa cuenten con su esquema de vacunación completo.                                                                                                                                             Cuarto y Quinto Comite Departamental del PAI. Capacitación sobre Actualización Lineamientos  Asistencia tecnica a IPS priorizadas- Registradas en el REPS- Con oferta de servicios en Salud Mental y/o Atención al Consumo de SPA respecto a la Implementación a la Ruta para la Atención de los problemas y trastornos asociados al Consumo de Sustancias Psicoactivas,
Asistencia Tecnica para la caracterización de afiliados con Eventos de Salud Mental y el Grado de Implementación de acciones para la atención a pacientes con problemas y trastornos asociados al consumo de sustancias Psicoactivas. Consejo Técnico Territorial de Zoonosis  COVE Departamental, Sanidad Portuaria, Participación en la primera mesa técnico del componenete de Adecuación del Comité Departamental de Seguridad Alimentaria y Nutricioanl para la garantía progresiva del derecho a la alimentación -CDSAN/DHA,cuyos responsables de la reunión fueron la Secetaría de Desarrollo Social, Instituto Colombiano de Bienestar Familiar "ICBF y el Instituto Departamental de Salud Norte de Santander,  Se realizar visita de auditoriaa la Clínica de Urgencias la Merced, en referencia con la Resolución 2350 del 2020 y 2465 del 2016, Plan de mejoramiento instaurado. Soporte (Acta de reunión visita Clínica de Urgencias La Merced, 30 de abril del 2025),  Se realizo seguimiento a las acciones ejecutadas por el programa en eventos d emenores de 18 años con el programa vulnerables, Articulacion con el ICBF para el seguimiento del plan de gestion de enfermedades huerfanas, Reunión con la Asociación de pacientes de Lepra para socializar los ejercicios de prevención de discapacidad.</t>
  </si>
  <si>
    <t>Asistencia a capacitación virtual de Transferencias Nacionales del Ministerio de Salud y Protección Social.
Asistencia a capacitación virtual de PISIS del Ministerio de Salud y Protección Social., Capacitación a IPS de Cúcuta, Villa del Rosario, Los Patios, E.S.E Suroriental, E.S.E Pamplona, E.S.E Norte en protocolo PPE Profilaxis post exposición con Rifampicina., Fortalecimiento del talento humano y asistencias tecnicas en los municipios de Chinacota, Herran, Cachira, la Esperanza, La Playa de Belen, Abrego, El Carmen, Ocaña, Hacarí, Teorama, San Calixto, Los Patios, Villa del Rosario, tecnicas a IPS del departamento INPEC,  Jornada de capacitación en Inspección sanitaria con enfoque de riesgo, bebidas alcohólicas, Medidas sanitarias de seguridad y peritaje, IVC de carnes y productos cárnicos comestibles, con apoyo de INVIMA,  Socializacion Declaratorio de Emergencia por FA - Resolucion 0691 de 2025 y Circular 012 de 2025,  ocialización de los lineamientos para Vacunacion de Covid 19 - Ciscular Externa 0011 de 2025 sobre Tos Ferina - Lineamientos de 2025 sobre Tos Ferina - Lineamientos de los EAPV,  Implementación de la atención primaria en Salud Mental a nivel Institucional, Implementación estrategia Metodologica RBC Municipal,  Jornada de capacitación en Inspección sanitaria con enfoque de riesgo, bebidas alcohólicas, Medidas sanitarias de seguridad y peritaje, IVC de carnes y productos cárnicos comestibles, con apoyo de INVIMA,  Se brinda reinducción virtual teórico práctica en el funacionamiento del aplicativo WINSISVAN versión 6.0-2019 a los Secretarios de Salud y Coordinadores de Salud Pública Municipales, se contó con la participación de 58 profesionales de 29 municipios, Asistencia tecnica y seguimiento al modelo CERS  en la tapa de alistamiento a los municipios, .se realizo asistencia tecnicia al talento humano servicio social obligatoria de la ESES del Departamento en acciones y estrategias de enfermedades no transmisibles , salud bucal , visual y auditiva, se realizo seguimiento a las rutas de atencion integral a la clinica san jose, clinica cancerologica.</t>
  </si>
  <si>
    <t xml:space="preserve">Asistencia Técnica de Las Salas Amigas de la Familia Lactante por parte del Ministerio de Salud y Protección Social. Soporte (Acta No. 01, 21 de febrero 2025 y listado de asistencia)                                                                                                                                                                                                                                                                                                                                                                          *Seguimiento avance del plan de interrupción de E. Chagas y canalización a ruta integral de atención  en salud de pacientes con diagnóstico de Chagas en los municipios El Carmen, San Calixto, Villa del Rosario, El Zulia y Hacarí.  
*Asistencias técnicas enfermedades Transmisitads por Vectores, Adherencia a guías de manejo clinico y seguimiento a planes de contingencia Dengue.
*Seguimiento Manejo Integrado de Vectores a Cucuta y Plan de Contingencia a Los Patios                                                                                                                                                                                                 *Mesa de trabajo de en articulación con el programa de renta ciudadana para garantizar que los niños y niñas del programa cuenten con su esquema de vacunación completo.  *comite del programa ampliado de inmunizaciones  departamental.  *Socializacion de los lineamientos de la primera  jornada nacional de vacunación.   Socialización de los *lineamientos para la elaboracion de la microplanificación.  I Sesion extraordinaria del Consejo Departamental de Salud Mental
*II Sesión del Consejo Departamental de Salud Mental 
*I Sesión del Consejo Seccional de Estupefacientes 
*I Sesión del Comité Prevención de Consumo de Spa
*I Sub mesa de Salud Salud Mental 
*Seguimiento atencion en los problemas y trastornos asociados al consumo de sustancias psicoactivas.  Comites de Vigilancia en Salud Publica COVES- Departamentales convocados por vigilancia en Salud Publica.  Consejo Territorial de Salud Ambiental - COTSA 
* Mesa Tématica Entornos Saludable, Vectores y Zoonosis.  
* Comité Departamental de Carnes y operatividad
* Mesa WASH para analizar las necesidades en atención a desplazamientos forzados por actores al márgen de la ley.  
</t>
  </si>
  <si>
    <t>Asistencia a capacitación del protocolo de Rifampicina.                                                                                                                                                                                                                                                                         *Resocialización de instrumentos de auditorias de HC en el marco del Plan de contingencia para Dengue                                                                                                                                                                             *Fortalecimiento en la guía de manejo clinico para Dengue
*Resocialización de la matriz de seguimiento al Plan de Contingecnia para dengue a las ESE-IPS de Norte de Santander en la vigencia 2025 
*Asistencia a capacitación virtual de Transferencias Nacionales del Ministerio de Salud y Protección Social.                                                                                                                                                                                                                                                                                                                                                  *Socialización de orientaciones técnicas para formulación del PAS y PIC 2025, temáticas de Salud Nutricional del Ministerio de Salud, y fortalecimiento de capacidades en referencia a la Resolución 2350 del 2020 y Resolución 2465 del 2016 con los Coordinadores de Salud Pública y/o Secretarios de Salud.    
* Jornada de fortalecimiento del talento humano en epidemiologia, clínica, diagnóstico y tratamiento del evento de Chagas a la ESE Hospital Juan Luis Londoño, ESE Regional Centro San Cayetano y Santiago.
*Resocialización de instrumentos de auditorias de HC en el marco del Plan de contingencia para Dengue                                                                                                                                                *Fortalecimiento en la guía de manejo clinico para Dengue y en el diligenciamiento de la matriz para reportar los avances del plan.
*Fortalecimiento de conocimientos y practicas para el control de las ETV a funcionarios del Programa de Vectores  IDS: Ocaña, Toledo, Bochalema, Salazar y Villa del Rosario.   *Socialización de los lineamientos para la elaboracion de la microplanificación.                                                                                                                                                                                                         *Jornada de socialización del Decreto 2016 de 2013, Resolución 3753 de 2013, Normatividad de carnes y productos cárnicos comestibles, con apoyo de FENAVI e INVIMA. 
*Se realiza la socialización del Sistema de Vigilancia Nutricional “WINSISVAN” versión 6.0 2019 a los profesionales de las Entidades Administradoras de Planes de Beneficio “EAPB” del Departamento Norte de Santander. Se contó con la participación de 10 profesionales.  Soporte (Acta No. 003, 3 de marzo, con listado de asistencia y evidencias varias).                                                                                                                                                                                                                                                                                                                                                *Fortalecimiento de capacidades en referencia a las temáticas de desnutrición aguda en menores de 5 años, antropometría, y eguimiento caso a caso y responsabilidades de las EAPB en el marco de la Resolución 2350 del 2020 y 2465 del 2016. Se contró con la participación de 10 profesionales.  Soporte (Acta No. 003, 3 de marzo 2025, con listado de asistencia y evidencias varias).</t>
  </si>
  <si>
    <t>Realizar monitoreo y evaluacion del PAS 2025 formulados por los municipios de jurisdiccion.</t>
  </si>
  <si>
    <t xml:space="preserve">Plan de accion en salud  departamental 2025 formulado bajo linemaientos  y normativa. del ministerio de salud y proteccion social </t>
  </si>
  <si>
    <t>Formulacion del PIC Departamental siguiendo lineamiento Nacionales</t>
  </si>
  <si>
    <t>actividadad prgramada ejecutado en el primer trimestre</t>
  </si>
  <si>
    <t>POBLACIONES VULNERABLES (ADULTO MAYOR, GENERO, HABITANTE CALLE Y MIGRANTE)</t>
  </si>
  <si>
    <t>se realizo mensualmente el análisis  a las muestras remitidas para la  vigilancia de eventos de interes en salud publica enmarcados en la Resolución 1646 de 2018</t>
  </si>
  <si>
    <t>Se realizo mensualmente el análisis  a las muestras remitidas para el control de calidad de eventos de interes en salud publica enmarcados en la Resolución 1646 de 2018</t>
  </si>
  <si>
    <t>Se realiza inspeccion vigilancia y  Control  a establecimiento farmaceutico autorizado para el expendio, comercialización y distribución de medicamentos, incluyendo  el establecimiento y/o prestador de servicio de salud con autorizacion para el manejo de medicamentos de control especial  en los municipios de: Arboledas, Cachira, Cucutilla, Gramalote. Herran, La Esperanza, Lourdes, Ragonvalia, Salazar, Santiago, Villa caro, Teorama, San Calixto, Convención.</t>
  </si>
  <si>
    <t>Se participa en la segunda mesa de infancia y fortalecimiento familiar - MIAFF el día 11 de julio de 2025 donde el programa de crónicas socializa la ruta de atención de las enfermedades huerfanas.  
Durante el tercer trimestre se realizó 3 mesas de trabajo con las EAPB en el marco del plan de reducción de la mortalidad infantil, realizando seguimiento a la cohorte de recien nacidos, defectos congenitos, y estrategias de informacion en mensajes claves 18/07/2025 - 20/08/2025 - 19/09/2025.
Se realizó consolidación de información de morbi-mortalidad por  EDA en el departamento teniendo en cuenta los municipios con mayor incidencia.
Se realiza socialización y envío de planes de mejoramiento a los municipios de Santiago, Pamplona, Villa del Rosario por alta incidencia en morbilidad por EDA.
Consolidación de informes de la matriz IRA -EDA de los 40 municipios del departamento para el nivel nacional drive.
Se realiza COVE departamental programa poblaciones vulnerables se socializan las acciones desarrolladas por el programa de infancia en sus  estrategias intersectoriales, comunitarias e institucionales  - 28/08/2025
Participación en la visita técnica Programa IRA - EDA con EAPB -  Acta # 029, los días 20, 21 y 22 de agosto de la presente vigencia. 
El día 25 de agosto de 2025 se realiza asistencia técnica a presidentes de juntas de acción comunal del departamento para la prevención, manejo y control de la  EDA.
Se realizó 5 mesas de trabajo con los grupos y subgrupos del IDS  para revisar los planes de mejoramiento de las unidades de análisis de mortalidad en el departamento los días 09/08/2025 - 16/08/2025 -  23/08/2025 - 01/09/2025 - 08/09/2025.
Construccion tablero de problemas para unidad de analisis de mortalidad por EDA 23/09/2025 municipio Convención - comunidad indigena Bridicaira
Seguimiento a las acciones programadas en el plan de accion de salud mediante monitoreos teniendo en cuenta los lineamientos del programa de poblaciones vulnerables a los municipios de Cacota, Chitagá, Pamplona, Pamplonita y Silos del primer y segundo trimestre el 26, 27 y 28  de septiembre.- actas 
Construccion tablero de problemas para unidad de analisis de mortalidad por DNT 23/09/2025 menor migrante.</t>
  </si>
  <si>
    <t xml:space="preserve">Durante el tercer trimestre se realizaron 9 mesas de trabajo con las EAPB en el marco del plan de reducción de la mortalidad infantil, realizando seguimiento a la cohorte de recien nacidos, defectos congenitos, y estrategias de informacion en mensajes claves 18/07/2025 - 20/08/2025 - 19/09/2025- 29/07/2025 -04/07/2025 -11/07/2025   25/07/2025 -01/08/2025 -01/08/2025 -15//08/2025- 05/09/2025 -19/09/2025
Se realizó consolidación de información de morbi-mortalidad por IRA en el departamento teniendo en cuenta los municipios con mayor incidencia.
Se realiza socialización y envío de planes de mejoramiento a los municipios de Pamplona, Villa del Rosario por brote de IRA.
Consolidación de informes de la matriz IRA -EDA de los 40 municipios del departamento para el nivel nacional drive.
Se realiza COVE departamental programa poblaciones vulnerables se socializan las acciones desarroladas por el prgrama de infancia en sus  estrategias intersectoriales, comunitarias e institucionales  - 28/08/2025
Participacion en la visita técnica Programa IRA - EDA con EAPB -  Acta # 029.
El día 25 de agosto de 2025 se realiza asistencia técnica a presidentes de juntas de acción comunal del departamento para la prevención, manejo y control de la IRA.
Construccion tablero de problemas para unidad de analisis de mortalidad por IRA 23/09/2025 municipio Chitaga
Elaboracion  plan de mejoramiento para unidad de analisis de mortalidad por IRA 10/07/2025 y envio a las IPS, EAPB y municipo El tarra.
Seguimiento mediante monitoreos a las acciones programadas en el plan de accion de salud   teniendo en cuenta los lineamientos del programa de poblaciones vulnerables a los municipios de Villacaro, Salazar, Lourdes, Cucutilla y Arboledas del primer y segundo trimestre el 26 y 29  de septiembre.
Se realiza consolidacion de acciones desarrolladas a traves del plan de intervenciones colectivas departamental para la promocion de los tres mensajes claves para el control de IRa-EDA en el municIpio de Sardinata, Comunidades etnicas Motilon Bari y UWA  para socializacion en el consejo territorial de salud ambiental.
Articulacion a traves del plan de accion del sistema de responsabilidad penal del menor infractor para la socializacion de mensajes claves, lavado de manos a cuidadores y menores para la prevencion y control de la IRA y EDA  realizado el 27 de agosto.
Seguimiento a las acciones desarrolladas en la ejecucion del plan de intervenciones colectivas departamanetal  para la prevencion de la IRA y EDA realizado en el municipio de Sardinata por la ESE Norte .
Visita de seguimiento a sala ERA hospital Erasmo Meoz en articulacion con MINSALUD
Visita de seguimiento a sala ERA clinica Norte en articulacion con MINSALUD
Consolidacion y envio al ministerio de la distribucion a las IPS del departamento  que solicitan tratamientos de Oseltamivir de forma mensual generando 3 reportes en el trimestre.
Consolidacion y envio al ministerio de forma trimestal  de indicadores de salas ERA reportados por 11 IPS del departamento
</t>
  </si>
  <si>
    <t xml:space="preserve">7-11 de julio Jornada de Salud en Población BARI comunidad de IKIAKARORA.
15 de agosto mesa de trabajo con población UWA
22 de julio reunión con los coordinadores de los municipios del Catatumbo con presencia de población BARI
6 de agosto reunión virtual con el MSPS y la población UWA
3 de septiembre II mesa de salud de población UWA, donde se revisan avances de la I mesa de salud y compromisos dejados a los municipios de Toledo  chitaga y EAPB Nueva EPS.
28-29-30 de septiembre seguimiento a la población BARI en la MINGA instalada en el municipio de cucuta.
7-11 de julio Jornada de Salud en Población BARI comunidad de IKIAKARORA.
15 de agosto mesa de trabajo con población UWA
22 de julio reunión con los coordinadores de los municipios del Catatumbo con presencia de población BARI
6 de agosto reunión virtual con el MSPS y la población UWA
3 de septiembre II mesa de salud de población UWA, donde se revisan avances de la I mesa de salud y compromisos dejados a los municipios de Toledo  chitaga y EAPB Nueva EPS.
28-29-30 de septiembre seguimiento a la población BARI en la MINGA instalada en el municipio de cucuta.
</t>
  </si>
  <si>
    <t>Visita a los centros del adulto mayor de Cúcuta, verificacion de los requisitos exigidos por la Resolucion N° 055 de 2018 en Talento Humano Gestion y Atencion Integral en salud, la fortaleza de villa del rosario verificacion de los requisitos exigidos por la Resolucion N° 055 de 2018 en Talento Humano Gestion y Atencion Integral en salud, san marcos y nuestra señora de Lourdes de Chinacota verificacion de los requisitos exigidos por la Resolucion N° 055 de 2018 en Talento Humano Gestion y Atencion Integral en salud, Justo Pastor Mogollon de Herran verificacion de los requisitos exigidos por la Resolucion N° 055 de 2018 en Talento Humano Gestion y Atencion Integral en salud, Mis mejores años de Ragonvalia verificacion de los requisitos exigidos por la Resolucion N° 055 de 2018 en Talento Humano Gestion y Atencion Integral en salud, Santa Teresita de Labateca verificacion de los requisitos exigidos por la Resolucion N° 055 de 2018 en Talento Humano Gestion y Atencion Integral en salud, Centro de bienestar del anciano de Toledo verificacion de los requisitos exigidos por la Resolucion N° 055 de 2018 en Talento Humano Gestion y Atencion Integral en salud, Hogar nuevo amanecer de Bochalema verificacion de los requisitos exigidos por la Resolucion N° 055 de 2018 en Talento Humano Gestion y Atencion Integral en salud, Centro de bienestar y vida Durania activa verificacion de los requisitos exigidos por la Resolucion N° 055 de 2018 en Talento Humano Gestion y Atencion Integral en salud, Comités departamentales del adulto mayor como Delegado Oficial del IDS.
*Socialización la estrategia de salud mental, física y emocional con enfoque diferencial, en articulación con la Dra. Adriana, apoyo profesional de la Secretaría de la Mujer de la Gobernación, junto con las dependencias de Promoción Social y SASER, con la participación de los profesionales de las diferentes dependencias del Instituto Departamental de Salud (IDS)
*Articulación para la implementación de la transversalización del enfoque de género en el sector salud, en coordinación con las dependencias de Promoción Social, SASER y la Secretaría de la Mujer y Equidad de Género del departamento dirigida a las ESE, personal administrativo, de salud y a los Coordinadores de Salud Pública(30/07/2025) 
*Socialización de los lineamientos nacionales para la población habitante de calle dirigida a los coordinadores de salud pública (29/08/2025) *Elabore un informe consolidado con la información obtenida de los municipios del departamento Norte de Santander (Chinácota, Cucutilla, El Carmen, El Zulia, La Esperanza, Ocaña, Puerto Santander, Salazar, Tibú y Villa del Rosario) acerca de la población habitante de calle, con el fin de orientar acciones de atención y aseguramiento dirigidas a esta población (11/09/2025) 
*Socialización  de la implementación del Protocolo de Atención Integral en Salud con enfoque diferencial, dirigido a las EAPB, ESE, personal administrativo, asistencial y los Coordinadores de Salud Pública, con el fin de garantizar una atención equitativa, inclusiva y de calidad ( 11/09/2025) 
*Realización de monitoreos del primer y segundo trimestre del Plan de Acción en Salud (PAS) Municipal 2025 a los municipios de (Tibú, Mutiscua, El Tarra, Puerto Santander y Durania) con el propósito de realizar seguimiento a la ejecución de las acciones en salud pública y fortalecer los procesos de gestión territorial (30/09/2025)
*Participacion Mesa sectorial de Salud norte de santander para la atencion a la poblacion afectada por el conflicto armado, poblacion migrante, retornados, refugiados y poblacion vulenrable 2025, Socios GIFMM 
ELC con proyectos relacionados en salud en el territorio norte de santander.(21/08/2025)</t>
  </si>
  <si>
    <t xml:space="preserve">Se realiza asistencia tecnica  a los 40 municipios sobre los lineamientos de la Resolucion 2646 de 2024 sobre el Registro de cuidadores o asistente personal de personas con discapacidad, tambien se realiza seguimiento a los 40 municipios sobre el proceso de la valoracion y certificacion de discapacidad frente a los cupos asignados para la autorizacion del proceso de certificacion de discapacidad. </t>
  </si>
  <si>
    <t>Se realiza seguimiento a VIVANTO a las ESES: Hospital Jorge de Cristo Sahium, IMSALUD, Hospital Local Municipio de Los Patios, Hospital Juan Luis Londoño.</t>
  </si>
  <si>
    <t>Se realiza asistencia tecnica a la red prestadora de la EAPB Comfaoriente sobre la medida de reparacion 9 Sentencias CIDH. 
Se hace seguimiento de las acciones realizadas por partes de las EAPB, para la atencion y garantia de los servicios de salud a la poblacion beneficiaria 9 Sentencias CIDH.</t>
  </si>
  <si>
    <t>Cumplimiento en la entrega del reporte semanal : 24 reportes
Silencio Epidemiologico :0
Oportunidad en la notificación semanal: 100 archivos planos
Cumplimiento en el ajuste de casos: sospechoso 4232, probable 2728,,laboratorio 16144,clinica 31325,nexo 101,descartado 7646,,error digitacion 321
Ajuste de casos: 18955 casos notificados al SIVIGILA</t>
  </si>
  <si>
    <t>En el  III Trimestre  se gestionaron  las  necesidades de insumos  de interes en Salud  Ambiental , ETV ,Politica Farmaceutica.</t>
  </si>
  <si>
    <t>Realizar jornadas de asesoria y asistencia tecnica (presencial, virtual, telefonico) con el personal de las Entidades Territoriales relacionada con las actividades pertinentes para lograr el desarrollo de las estrategias definidas para los componentes de las diferentes Dimensiones del Plan Territorial de Salud 2025- 2027</t>
  </si>
  <si>
    <t>actividadad prgramada y  ejecutado en el primer trimestre</t>
  </si>
  <si>
    <t>Se realiza monitoreo  PAS 2025 formulados por los municipios de jurisdiccion.</t>
  </si>
  <si>
    <t>Se realizo seguimiento a las acciones ejecutadas por el programa en eventos d emenores de 18 años con el programa vulnerables.
Articulacion con el programa de salud mental para realizar acciones con los jovenes infractores.
Articulacion con el programa de salud mental para realizar acciones de convivencia escolar. Articulacion con el ICBF para el seguimiento del plan de gestion de enfermedades huerfanas
 articulacion con Indenorte para el seguimiento del plan de gestion de enfermedades huerfanas .                                                      Se realizaron dos mesas de trabajo en las cuales se gestionaron  acciones de investigación operativa en Lepra con la UNAD y Universidad de Pamplona.  Proceso de fortalecimiento de capacidades en referencia con Resolución 2350 del 2020 y 2465 del 2016 con los cooperantes internacionales presentes en el Departamento Norte de Santander. Se contó con la asistencia de 9 profesionales. Soporte Acta 11, 14 de julio 2025. Se participa en el programa radial, de la emisora "Norte Stereo 100.4" en el marco de la Celebración de la Semana Mundial de la Lactancia Materna vigencia 2025 SMLM 2025, informando sobre mitos y realidades de la lactancia materna.  Soporte Acta 18, 20 agosto 2025.   En el marco de la Celebración de la SMLM, se realiza la articulación con la E.S.E HUEM, logrando el fortalecimiento en referencia con técnicas de extracción y agarre del seno, el fomento de la lactancia materna exclusiva y complementaria en 12 Madres gestantes y lactantes pertenecientes a la E.S.E HUEM. Soporte Informe Celebración SMLM. Se realiza la participación en la Celebración de la Semana Mundial de la Lactancia Materna vigencia 2025, en articulación con la E.S.E HUEM, entregando un reconocimiento direccionado desde el Ministerio de Salud y Protección Social y entregado a la E.S.E.  Soporte Informe Celebración SMLM  y Acta 019 de fecha 1 al 8 de agosto 2025.     Brindar  asistencias técnicas, una a cada IPS especializada  en la aplicación de la Guia Practica Clinica VIH/SIDA , teniendo en cuenta los lineamientos a nivel nacional. 
* Desarrollar una actividad de promoción y prevención de los derechos sexuales y reproductivos dirigido al personal encargado del cuidado y supervisión de los jovenes infractores.
* Desarollo actividades en el marco semana andina. * Consejo Territorial de Salud Ambiental - COTSA 
Mesa Tématica Entornos Saludable, Vectores y Zoonosis.  
Mesa WASH para analizar las necesidades en atención a desplazamientos forzados por actores al márgen de la ley.
mesa de Sustancias Quimicas y Residuos Peligrosos. III Sesión del Consejo Departamental de Salud Mental 
III Sesión del Consejo Seccional de Estupefacientes 
III Sesión del Comité Prevención de Consumo de Spa
Implementación estrategia Metodologica RBC Municipal
Reconocimiento Social y Salud Mental a Nivel Loca omites de Vigilancia en Salud Publica COVES- Departamentales convocados por vigilancia en Salud Publica.
Asistencia tecnica a IPS priorizadas- Registradas en el REPS- Con oferta de servicios en Salud Mental y/o Atención al Consumo de SPA respecto a la Implementación a la Ruta para la Atención de los problemas y trastornos asociados al Consumo de Sustancias Psicoactivas.</t>
  </si>
  <si>
    <t>Asistencia tecnica y seguimiento al modelo CERS  en la tapa de alistamiento a los municipios Los Patios, Cucuta, Pamplona, Gramalo y El Zulia. Porefesionales de Apoyo (7) 
Referente (1)
Seguimiento a los 40 Municipios del Departamento a la ley 1335 del 2029 espacios libre de humo. .se realizo asistencia tecnicia al talento humano servicio social obligatoria de la ESES del Departamento en acciones y estrategias de enfermedades no transmisibles , salud bucal , visual y auditiva. Encuentro de expertos de enfermedad de hansen MSps. Capacitación a IPS Norvital, Ips Ospina Perez, Asociación de pacientes, Hospital Jorge Cristo Sahium, IPS Patio Centro. 
Asistencia técnica para la desparasitación antihelmíntica masiva vigencia 2025 a la Profesional Nutricionista Dietista Líder PIC  de la ESE Hospital Local de Los Patios. Soporte Acta 04 del 21 de agosto de 2025. Se brinda asistencia técnica teórico práctica en el funcionamiento del WINSISVAN versión 6.0-2019 a la Coordinadora PMS de la EAPB Sanidad Policía, Sandra Milena Rozo Mogollón.  Soporte Acta 010 de fecha 25 de julio de 2025. Inducción con los profesionales SSO tercera cohorte del mes de julio del 2025, en referencia con Resolución 2350 del 2020 y 2465 del 2016, se contó con la participación de 73 profesionales de la salud entre médicos, enfermeros, odontólogos y bacteriólogos. Soporte Acta No. 12 del 28 de julio de 2025. * Reunión de acompañamiento en el marco del Mecanismo Articulador, comité Intersectorial para la Prevención de las violencias de género, con énfasis en las violencias sexuales, violencia intrafamiliar y el abordaje integral de las víctimas.
* Formular una propuesta del plan de intervenciones colectivas para ser desarrollada en los municipios priorizados. Materno Perinatal-Resolución 3280 del 2018.
* Realizar reuniones con las EAPB para el seguimiento y validacion de la Cohorte nominal de gestantes , Kardex de gestantes, Morbilidad materna extrema con una periocidad semanal.
* Brindar  asistencias técnicas, una a cada IPS especializada en la verificacion de las fichas de seguimiento ETMI Plus clínico de las gestantes con VIH, Hepatitis B y Sífilis y sus hijos expuesto. 
Jornada de capacitación en identificación de productos adulterados y falsificados con apoyo de la ANDI.
Jornada de transferencia de conocimientos en el manejo de carne de aves y huevo con apoy de FENAVI. Implementación de la atención primaria en Salud Mental a nivel Institucional.
Implementación estrategia Metodologica RBC Municipal.
Reconocimiento Social y Salud Mental a Nivel Local</t>
  </si>
  <si>
    <t>SE REALIZA 600 ACCIONES DE  IVC   EN SEGURIDAD ALIMENTARIA  Y AMBIENTAL</t>
  </si>
  <si>
    <t>normatividad por la cual se solicita a entidades publicas la elaboracion y publicacion de los planes de accion institucional</t>
  </si>
  <si>
    <t xml:space="preserve">actividad realizada en primer trimestre de la vigenia </t>
  </si>
  <si>
    <t xml:space="preserve">actividad realizada el primer trimestre de la vigencia </t>
  </si>
  <si>
    <t>seguimiento de las acciones mediante seguimiento pdd 1er trimestres sector salud 2025</t>
  </si>
  <si>
    <t xml:space="preserve">formato de seguimiento 2do trimestre pdd </t>
  </si>
  <si>
    <t>formato 3er trimestre pdd</t>
  </si>
  <si>
    <t xml:space="preserve">programado para el tercer trimestre de la vigecnia </t>
  </si>
  <si>
    <t xml:space="preserve">derecho de peticion, contraloria departamental y gobernacion del departamento </t>
  </si>
  <si>
    <t xml:space="preserve">programado para el tercer trimestre de la vigencia </t>
  </si>
  <si>
    <t xml:space="preserve">se realizaron capacitaciones articuladas con el ministerio de salud y proteccion social </t>
  </si>
  <si>
    <t>actividad desarrollada en la vigencia 2024</t>
  </si>
  <si>
    <t>seguimiento en plataforma PIIP</t>
  </si>
  <si>
    <t>derecho de peticion</t>
  </si>
  <si>
    <t xml:space="preserve">visitas de calidad en los procesos de vigilancia y control recursos fisicos recursos humanos atencion en salud prestacion de servicios </t>
  </si>
  <si>
    <t xml:space="preserve">se dio tramite a los proecsos de salud publica y recursos humanos </t>
  </si>
  <si>
    <t xml:space="preserve">actividad de seguimiento mensual </t>
  </si>
  <si>
    <t xml:space="preserve">area de central de cuentas y cargue en plataforma web del ids </t>
  </si>
  <si>
    <t xml:space="preserve">actividad programada para el tercer trimestre de la vigencia </t>
  </si>
  <si>
    <t xml:space="preserve">actividad formulada según modelo integrado de planeacion y gestion mipg </t>
  </si>
  <si>
    <t xml:space="preserve">actividad programada para el segundo semestre de la vigencia </t>
  </si>
  <si>
    <t>documento elaborado en vigencia 2024</t>
  </si>
  <si>
    <t xml:space="preserve">actividad realizada al area de archivo centrar y recursos humanos </t>
  </si>
  <si>
    <t>actividad desarrollada en el mes de marzo</t>
  </si>
  <si>
    <t>3578</t>
  </si>
  <si>
    <t>actividad realizada en la vigencia 2024 se encuentra a esperas de consecusion de recursos por parte de la gobernacion NDS</t>
  </si>
  <si>
    <t>En cumplimiento al decreto 612 de 2018, la oficina Sistemas de Información elabora y publica a 31 de enero de la presente vigencia los siguientes planes:
- Plan Estratégico de Tecnologías de la Información y Comunicaciones - PETI  
https://ids.gov.co/2025/PLANES/PETI_2025_2027.pdf
- Plan de tratamiento de riesgos de Seguridad y Privacidad de la Información https://ids.gov.co/2025/PLANES/SGSI_Plan_Tratamiento_de_riesgos_v4_2025.pdf
- Plan de Seguridad y Privacidad de la Información https://ids.gov.co/2025/PLANES/Plan_Seguridad_y_Privacidad_IDS_2025.pdf</t>
  </si>
  <si>
    <t xml:space="preserve">La oficina Sistemas de Información hace seguimiento a los planes de Gobierno Digital  que se encuentran publicados  en la página web institucional  en el link https://ids.gov.co/planes/plan-de-accion-institucional/ 
En el Comité de Gestión y Desempeño Institucional realizado el día 08 de abril del 2025 se socializaron  los siguientes temas : 
- Política de Gobierno Digital - Decreto 767 de 2022 - MINTIC
- Se presentan los proyectos que incluye el PETI para desarrollarse durante las vigencias 2025, 2026 y 2027
- Plan de Tratamiento de Riesgos de Seguridad y Privacidad de la Información
- Plan de Seguridad y Privacidad de la Información 2025-2026
Dentro del avance del proyecto del PETI: "Actualización continua de infraestructura" ,  se realizó la actualización del inventario de los computadores de la sede Rosetal, y se presentó al Comité MIPG el informe del avance a la fecha el cual corresponde a un 80% de los computadores de la sede central ubicada en el Edificio Rosetal. El informe se presenta agrupado por la versión del sistema operativo instalado en cada equipo y tiene como fin establecer estrategias para la actualización y fortalecimiento de la infraestructura tecnológica de la entidad.
</t>
  </si>
  <si>
    <r>
      <rPr>
        <sz val="11"/>
        <rFont val="Arial"/>
        <family val="2"/>
      </rPr>
      <t xml:space="preserve">La entidad mediante contrato de prestación de servicios RF-0634-2025 de Julio 16 de 2025  inicio el proceso de diagnóstico y evaluación  del cumplimiento del sistema de protección de datos personales en desarrollo de los parámetros de la ley 1581 de 2012. Esta evaluación permite alcanzar las metas establecidas en la fase de Diagnóstico del Plan de Seguridad y Privacidad de la Información 2025-2026 del IDS, el resultado obtenido de estre porceso marcará la pauta a seguir en la elaboracion de controles y la política de protección de datos personales que debe implementar la entidad. 
Se socializó en el IV Comité de Gestión y Desempeño Institucional de esta vigencia,  la conformación del  equipo técnico para el desarrollo del proyecto de evaluación del cumplimiento del sistema de protección de datos personales:
-Oficial de Protección de Datos: Se designó al Líder de la Oficina Sistemas de Información
-Líder de Gestión Documental
-Líder Jurídico
-Líder de Gestión Humana
-Líder de Consultas y Reclamos
-Líder de Auditoría
Asi mismo, en cumplimiento de la medición del Índice de Transparencia y Acceso a la Información Pública -  ITA se realizó, en el IV Comité de Gestión y Desempeño Institucional de esta vigencia, la socialización a los coordinadores de grupos y subgrupos de una GUÍA PARA CREAR DOCUMENTOS DIGITALES ACCESIBLES donde se muestran los pasos para la preparación de los documentos digitales y la comprobación del cumplimiento de los criterios de accesibilidad.   </t>
    </r>
    <r>
      <rPr>
        <sz val="11"/>
        <color rgb="FFFF0000"/>
        <rFont val="Arial"/>
        <family val="2"/>
      </rPr>
      <t xml:space="preserve">
 </t>
    </r>
  </si>
  <si>
    <t xml:space="preserve">La oficina Sistemas de Información compartió a todos los correos institucionales el  Link :   https://forms.gle/2aNzpB9C6utFrR8z6  en el cual se encuentra el formulario para diligenciar la encuesta de "Medición del Conocimiento" con el fin de evaluar el grado de familiaridad que tienen los funcionarios con las herramientas TIC, así como identificar las áreas en las que estarían dispuestos a profundizar su conocimiento para enfrentar de manera efectiva los nuevos retos laborales.
</t>
  </si>
  <si>
    <t>Dentro del avance del proyecto del PETI: "Capacitación tecnológica”, la oficina Sistemas de Información socializó, en el segundo Comité de MIPG realizado el 18 de junio de 2025, las respuestas de los 79 usuarios que diligenciaron la encuesta sobre "Conocimientos de las herramientas TIC" identificándose las áreas en las que les gustaría profundizar conocimientos.</t>
  </si>
  <si>
    <t xml:space="preserve">
Durante el tercer  trimestre de 2025,   se  realizaron  visitas de acompañamiento y capacitación en cada área, prestando el apoyo técnico y resolviendo las dudas de los usuarios sobre el correcto funcionamiento de los módulos del aplicativo SIEP Documental  mediante el cual se  realiza el proceso de apoyo de gestión documental (PQRSDF, radicación, control y trámite de la correspondencia entrante-saliente, comunicaciones internas, procesos judiciales, tutelas, repositorio de documentos electrónicos) del Instituto Departamental de Salud de Norte de Santander</t>
  </si>
  <si>
    <t xml:space="preserve">La oficina Sistemas de información se encuentra en articulación con la Corporación EcoCómputo, identificada con NIT 900.702.961-0, con el fin de coordinar la
Recolección y Gestión de Residuos de Aparatos Eléctricos y Electrónicos RAEE, para la vigencia 2025. </t>
  </si>
  <si>
    <t>Con base en la actualización del inventario de los computadores realizada en las dependencias  de la sede Rosetal en el segundo trimestre de la presente vigencia , la oficina Sistemas de Información realiza visitas a las dependencias para  emitir concepto técnico sobre los equipos de cómputo que se encuentran en estado irreparable o improductivos por  obsolescencia, para los cuales se recomienda dar de baja.  Esto con el fin de que cada dependencia realice el traslado a Almacén de los Residuos de Aparatos Eléctricos y Electrónicos RAEE.</t>
  </si>
  <si>
    <t xml:space="preserve">Mediante Circular N° 457 de 2025 se informa a los coordinadores de las dependencias  el desarrollo de la jornada del programa de Gestión Integral de Residuos de Aparatos Eléctricos y Electrónicos – RAEE en el Instituto Departamental de Salud.  Así mismo, en dicha Circular se establece el cronograma que finalizará con la entrega de los RAEE al distribuidor autorizado por el Ministerio de Medio Ambiente. Proceso que está articulado con la Gobernación de Norte de Santander y se llevará a cabo del 10 al 14 de noviembre de 2025. </t>
  </si>
  <si>
    <t>Se mantiene actualizado el catálogo de sistemas de información de la entidad.
Se socializan los software que competen a cada una de las dependencias.
Se realizó seguimiento al correcto funcionamiento del aplicativo SIEP DOCUMENTAL Versión 11.9.8, SIEP PQRS Versión 9.8.0 y SIEP JURIDICO Versión 1.3.0. Se realizaron durante el primer trimestre capacitaciones semanales por dependencia a los usuarios de la nueva versión instalada, la cual permitirá gestionar electrónicamente la producción, el trámite, el almacenamiento digital y la recuperación de documentos, evitando el manejo de papel, garantizando la seguridad de la información, la trazabilidad de cualquier proceso que se implemente mediante su funcionalidad, así como el cumplimiento de la normatividad vigente que establece el Archivo General de la Nación.
Se presta soporte técnico en la implementación del software según demanda
Se realiza seguimiento a los ajustes pertinentes del software según demanda.</t>
  </si>
  <si>
    <t xml:space="preserve">Durante el segundo trimestre de 2025, el proveedor del Sistema de Información para Entidades Públicas SIEP, de acuerdo a lo estipulado en el Contrato N° RF-0558-2024 con objeto "Prestación de servicios profesionales para la transformación, modernización, tecnificación e integración de la información de los procesos misionales relacionados con la vigilancia y control de salud pública en interoperabilidad con el Observatorio de Salud Pública y el proceso de apoyo de gestión documental (PQRSDF, radicación, control y trámite de la correspondencia entrante-saliente, comunicaciones internas, procesos judiciales, tutelas, repositorio de documentos electrónicos) del Instituto Departamental de Salud de Norte de Santander” ,  realizó las visitas de acompañamiento y capacitación en cada área, prestando el apoyo técnico y resolviendo todas las dudas al respecto sobre el correcto funcionamiento de los módulos correspondientes. De esta forma, se continúa  apoyando la fase de transición a fin de buscar que todos los informes y documentos producidos en la entidad sean generados por la herramienta adoptada mediante la Resolución N°5238 de 02 de diciembre de 2024.  El Contrato se encuentra publicado en el Secop II en el link:
https://community.secop.gov.co/Public/Tendering/OpportunityDetail/Index?noticeUID=CO1.NTC.6566299&amp;isFromPublicArea=True&amp;isModal=False 
En la entidad opera la plataforma PORTAL TNS SECTOR PUBLICO, la cual ha brindado confianza y seguridad para el correcto manejo de los recursos financieros, además del manejo integral de los procesos de nómina, descuentos y todo lo relacionado con la administración del recurso humano en su componente de remuneración y contratación, siendo con ello posible el control y seguimiento a los recursos de Salud Pública para las acciones del componente de Gestión en Salud y otros. Durante la presente vigencia, mediante Contrato N°0506 de mayo 22 de 2025, se realiza la prestación del servicio con el siguiente objeto del contrato: El servicio de suscripción anual de portal TNS sector público con el modelo software como servicio (SAAS) de los módulos: Contabilidad, Tesorería, Presupuesto, Almacén, Activos Fijos, Nómina, Facturación Electrónica, Impuestos Menores y Oficina Virtual con Pagos TNS.   El Contrato N° RF-CD-0506-2025 se encuentra publicado en el Secop II en el link:
https://community.secop.gov.co/Public/Tendering/ContractNoticePhases/View?PPI=CO1.PPI.39578239&amp;isFromPublicArea=True&amp;isModal=False
Así mismo, los diferentes aplicativos que operan en el Instituto, entre los que se encuentran SIVIGILA, PISIS, RUAF (en la oficina de Vigilancia y Control), Supersalud, WINSYSVAN (en la oficina de Nutrición), que son plataformas a través de las cuales la entidad hace reportes a nivel nacional en su totalidad se encuentran en normal funcionamiento y actualizados según la normatividad vigente. </t>
  </si>
  <si>
    <t xml:space="preserve">Se mantiene actualizado el catálogo de sistemas de información de la entidad.
Se socializan los software que competen a cada una de las dependencias.
Se realizó seguimiento al correcto funcionamiento del aplicativo SIEP DOCUMENTAL Versión 11.9.8, SIEP PQRS Versión 9.8.0 , SIEP JURIDICO Versión 1.3.0, así como al correcto funcionamiento del aplicativo del Módulo integrado al software del Observatorio.  
Se presta soporte técnico en la implementación del software según demanda
Se realiza seguimiento a los ajustes pertinentes del software según demanda.
Todos los aplicativos institucionales se encuentran en normal funcionamiento.  </t>
  </si>
  <si>
    <t xml:space="preserve">Brindar soporte técnico a los usuarios de la entidad para realizar exitosamente la carga de información en los siguientes sistemas:
- Plataforma de SISPRO del Ministerio de Salud 
- Sistema de recepción y validación de archivos RVCC de la Supersalud
- Decreto 2193  de 2004 en articulación con la Oficina de Financiera
- Plataforma del Ministerio de Hacienda  Apoyo al cargue del Plan Financiero Territorial de Salud en articulación con la Oficina Financiera
- Reportes a la plataforma de la Cámara de Comercio
- Informes que se rinden al ministerio a través del aplicativo Pisis
- Cargue de información de SIA auditoría Plataforma de la Contraloría </t>
  </si>
  <si>
    <t>Correos electrónicos, pantallazos con evidencias de cargue exitoso  y plataformas  web actualizadas</t>
  </si>
  <si>
    <t>Número de solicitudes para cargar / Total de solicitudes cargadas * 100</t>
  </si>
  <si>
    <t xml:space="preserve">Se realiza asistencia tecnica a la Dirección en el Reporte a los sistemas PISIS, NVRR de la Supersalud y firmas de CETIL, de las oficinas de Prestación de Servicios, Salud Pública, Atención en Salud y Medicamentos. </t>
  </si>
  <si>
    <t xml:space="preserve">Se realiza asistencia tecnica a la Dirección en el Reporte a los sistemas PISIS, NVRR de la Supersalud y firmas de CETIL, de las oficinas de Prestación de Servicios, Salud Pública, Atención en Salud y Medicamentos. 
Rendición mensual exitosa de informe Cámara de Comercio
Rendición exitosa primer semestre en la plataforma SIA Contraloría </t>
  </si>
  <si>
    <r>
      <t>Se realiza asistencia tecnica a la Dirección en el Reporte a los sistemas PISIS, NVRR de la Supersalud y firmas de CETIL, de las oficinas de Prestación de Servicios, Salud Pública, Atención en Salud y Medicamentos. 
Rendición mensual exitosa de informe Cámara de Comercio</t>
    </r>
    <r>
      <rPr>
        <sz val="11"/>
        <color rgb="FFFF0000"/>
        <rFont val="Arial"/>
        <family val="2"/>
      </rPr>
      <t xml:space="preserve">
</t>
    </r>
    <r>
      <rPr>
        <sz val="11"/>
        <rFont val="Arial"/>
        <family val="2"/>
      </rPr>
      <t>Rendición exitosa en la plataforma SIA Contraloría de la información entregada por Control Interno en el mes de Septiembre</t>
    </r>
    <r>
      <rPr>
        <sz val="11"/>
        <color rgb="FFFF0000"/>
        <rFont val="Arial"/>
        <family val="2"/>
      </rPr>
      <t xml:space="preserve">   </t>
    </r>
  </si>
  <si>
    <r>
      <t xml:space="preserve">
Supervisar el cumplimiento de la entrega de información, por parte de las dependencias responsables, según lo establecido en el Esquema de Publicación de Información Institucional.
</t>
    </r>
    <r>
      <rPr>
        <sz val="11"/>
        <color rgb="FFFF0000"/>
        <rFont val="Arial"/>
        <family val="2"/>
      </rPr>
      <t xml:space="preserve">
</t>
    </r>
    <r>
      <rPr>
        <sz val="11"/>
        <rFont val="Arial"/>
        <family val="2"/>
      </rPr>
      <t xml:space="preserve">Actualizar periódicamente los contenidos de la página web de la entidad, asegurando su alineación con la normatividad vigente y la accesibilidad de la información para los ciudadanos.
</t>
    </r>
  </si>
  <si>
    <t xml:space="preserve"> Durante el primer trimestre de la vigencia 2025 se realizaron 147 solicitudes de publicación las cuales fueron atendidas en su totalidad oportunamente.
https://ids.gov.co/2025/TRANSPARENCIA/PUBLICACIONES_WEB_2025_marzo.pdf</t>
  </si>
  <si>
    <t>Durante el segundo trimestre de la presente vigencia se realizaron 102 solicitudes de publicación las cuales fueron atendidas en su totalidad oportunamente: https://ids.gov.co/2025/TRANSPARENCIA/PUBLICACIONES_WEB_JUN_2025.pdf
La oficina de Sistemas hace seguimiento a la actualización de contenidos en el portal institucional de acuerdo con lo establecido en el Esquema de Publicación de Información  en cumplimiento de lo establecido en la  Resolución 1519 de 2020 de Mintic  .</t>
  </si>
  <si>
    <t>La Procuraduría General de la Nación, realizó la medición del Índice de Transparencia y Acceso a la Información Pública – ITA para el periodo 2025. El Instituto Departamental de Salud  obtuvo  una calificación de 97 puntos sobre 100 según la evaluación realizada el 28 de agosto de 2025 .
 Durante el tercer trimestre de la vigencia 2025 se realizaron 88 solicitudes de publicación las cuales fueron atendidas en su totalidad oportunamente. Link de evidencia: https://ids.gov.co/2025/TRANSPARENCIA/PUBLICACIONES_SEP_WEB_2025.pdf</t>
  </si>
  <si>
    <t>La Oficina de Sistemas de Información presta soporte técnico oportuno en todas las sedes y dependencias del IDS con el fin de mantener continuidad en los servicios técnicos y tecnológicos en la entidad. 
Durante el primer trimestre de 2025  se registraron un total de 112 solicitudes de servicio técnico atendidas por el personal técnico de la oficina. Adicionalmente, se prestó soporte técnico a usuarios con alta prioridad del servicio y no registraron solicitud. 
Evidencia: https://docs.google.com/spreadsheets/d/1oBCE1bHSbScViIOg73bs6aGvYMeRMIyG/edit?gid=1069015943#gid=1069015943</t>
  </si>
  <si>
    <t xml:space="preserve">La Oficina de Sistemas de Información presta soporte técnico oportuno en todas las sedes y dependencias del IDS con el fin de mantener continuidad en los servicios técnicos y tecnológicos en la entidad. 
Durante el segundo trimestre de 2025  se registraron un total de 124 solicitudes de servicio técnico atendidas por el personal técnico de la oficina. Adicionalmente, se prestó soporte técnico a usuarios con alta prioridad del servicio y no registraron solicitud. </t>
  </si>
  <si>
    <t xml:space="preserve">La Oficina de Sistemas de Información presta soporte técnico oportuno en todas las sedes y dependencias del IDS con el fin de mantener continuidad en los servicios técnicos y tecnológicos en la entidad. 
Durante el tercer trimestre de 2025  se registraron un total de 139 solicitudes de servicio técnico atendidas por el personal técnico de la oficina. Adicionalmente, se prestó soporte técnico a usuarios con alta prioridad del servicio y no registraron solicitud.  </t>
  </si>
  <si>
    <t>Desarrollar el 100% del Programa Anual de Auditorias</t>
  </si>
  <si>
    <t>1)Formular el Programa Anual de Auditorías, el cual será revisado y aprobado por  el Comité de Control Interno (CICI).
2)Desarrollar en un 100% el Programa Anual de Aduditoría aprobado por el CICI.</t>
  </si>
  <si>
    <t>Evaluaciones y seguimiento a solicitudes y planes de mejoramientos  entes de control, Auditorias e Informes de gestión de la OCI formulados en el plan anual de auditorias de la presente vigencia.</t>
  </si>
  <si>
    <t>FORMULACION Y APROBACION DEL PLAN ANUAL DE AUDITORIAS VIGENCIA 2025</t>
  </si>
  <si>
    <t>EL PLAN ANUAL DE AUDITORIAS ESTARA EN REVISION Y SU RESPECTIVA APROBACION ES EN  EL MES DE ABRIL 2025 EN EL COMITÉ CICI.</t>
  </si>
  <si>
    <t>EL PLAN ANUAL DE AUDITORIAS FUE APROBADO EN COMITÉ DIRECTIVO Y DE CONTROL INTERNO CICI 08/04/2025</t>
  </si>
  <si>
    <t>Evaluacion MECI a traves de la plataforma del FURAG</t>
  </si>
  <si>
    <t>Diligenciar el formulario de MECI en la plataforma FURAG</t>
  </si>
  <si>
    <t>Certificacion obtenida resultado de la evaluacion Funcion Publica.</t>
  </si>
  <si>
    <t>LA PLATAFORMA FURAG TIENE FECHA DE APERTURA EN EL MES DE MARZO DE 2025 Y EL CIERRE ES EL 23 DE ABRIL DE 2025,</t>
  </si>
  <si>
    <t>FUE PRESENTADO EL FURAG EL 11 DE ABRIL DE LA PRESENTE VIGENCIA.</t>
  </si>
  <si>
    <t>FUE PRESENTADO EN EL II TRIMESTRE, EL 11 DE ABRIL DE 2025</t>
  </si>
  <si>
    <t>Dos (2) sesiones de Comité Institucional de Control Interno</t>
  </si>
  <si>
    <t>Conjuntamente con la Dirección convocar a Comité de Control Interno, como mínimo dos (2) veces al año.</t>
  </si>
  <si>
    <t>Actas de Comité.</t>
  </si>
  <si>
    <t>COMITÉ PROYECTADO PARA EL MES DE ABRIL DE 2025,</t>
  </si>
  <si>
    <t>SE REALIZO PRIMER COMITÉ DE CONTROL INTERNO EL 8 DE ABRIL DE 2025</t>
  </si>
  <si>
    <t>EN ESTE TRIMESTRE NO SE REALIZO COMITÉ DE CONTROL INTERNO</t>
  </si>
  <si>
    <t>Se realiza actualización del inventario en Presupuesto</t>
  </si>
  <si>
    <t>Se actualiza inventarios en Laboratorio y Control Vectores</t>
  </si>
  <si>
    <t>Se actualiza inventarios en Prestación de Servicios y Recursos Físicos</t>
  </si>
  <si>
    <t xml:space="preserve">Entrega y cargue oportuno en la plataforma del SIHO del Ministero de Salud  y Protección Social del Cuarto Trimestre (03 DE MARZO DE 2025) y anual (abril 8 de 2025) vigencia 2024,   16 ESE validades oportunamente  del Dpto.                                                                                                                                                                                                </t>
  </si>
  <si>
    <t xml:space="preserve">Entrega y cargue oportuno en la plataforma del SIHO del Ministero de Salud  y Protección Social, Informe Decreto 2193 de 2004 correspondiente al primer trimestre de la presente vigencia 2025 (Mayo 28 de 2025),   16 ESE validades oportunamente  del Dpto.                                                                                                                                                                                                </t>
  </si>
  <si>
    <t xml:space="preserve">Entrega y cargue oportuno en la plataforma del SIHO del Ministero de Salud  y Protección Social, Informe Decreto 2193 de 2004 correspondiente al segundo trimestre de la presente vigencia 2025 (Agosto 29 de 2025),   16 ESE validades oportunamente  del Dpto.                                                                                                                                                                                                </t>
  </si>
  <si>
    <t xml:space="preserve"> -Mensualmente y trimestral (Decreto 2193 de 2004), se efectua seguiento  al Programa de Saneamiento Fiscal y Financiero en ejecución a la ESE Centro de Rehabilitación   para la presentación del  Informe de Monitoreo, seguimiento y evaluación   ante el Ministerio de Hacienda y Crédito Público en la fecha que  lo estipule.                                                                                                   -Se remite  Circular No.002 del 03-02-2025 solicitando a las 4 ESE categorizadas en riesgo alto o medio avance del PSFF                                                                                                  -  Se envia  oficio    RF-121  del 25-02/2025, a MINHACIENDA-PSFF Respueta al etado de avance del PSFF,  de las 4 ESE del Dpto categorizadas en Riesgo Alto y Medio.                                                                                                      -Se continua brindando acompañamiento y asesoramiento permanente por parte del equipo del IDS,  en la construcción y presentación del primer cargue preliminar al Ministerio de Hacienda y Crédito Público.
</t>
  </si>
  <si>
    <t xml:space="preserve"> -Mensualmente y trimestral (Decreto 2193 de 2004), se efectua seguiento  al Programa de Saneamiento Fiscal y Financiero en ejecución a la ESE Centro de Rehabilitación   para la presentación del  Informe de Monitoreo, seguimiento y evaluación   ante el Ministerio de Hacienda y Crédito Público en la fecha que  lo solicite.                                                                                                   -Se remite  Circulares Nos: -.230 del 19-05-2025 solicitando a las 4 ESE categorizadas en riesgo alto o medio entrega presentación preliminar a Minhacienda y Crédito Público   - 255 de junio 3 de 2025 convoca reunión con los Asesores del ID para el 9 de junio acompañamiento y asistencia técnica a las ESE en PSFF          -Se envia  oficios: 580 mayo 8 de 2025 a la Secretaria de Hacienda del Dpto informe delPSFF para el informe de viabilidad fiscal territorial IVT 2024.   - RF-1066 del 13 de junio de 2025, a MINHACIENDA-PSFF  solictud acompañamiento para actividades del PSFF-Proyección de Producción de Servicios.   -Se continua brindando acompañamiento y asesoramiento permanente por parte del equipo del IDS,  en la construcción y presentación del primer cargue preliminar al Ministerio de Hacienda y Crédito Público. y fecha máxima de presentación 30 de septiembre de 2025
</t>
  </si>
  <si>
    <t xml:space="preserve"> -Mensualmente y trimestral (Decreto 2193 de 2004), se efectua seguiento  al Programa de Saneamiento Fiscal y Financiero en ejecución a la ESE Centro de Rehabilitación   para la presentación del  Informe de Monitoreo, seguimiento y evaluación   ante el Ministerio de Hacienda y Crédito Público en la fecha que  lo solicite.                                                                                                  
 -Se remite  Circulares Nos: -391 22/08/2025 solicitud a las 4 ESE categorizadas en riesgo alto o medio, ultima presentación definitiva del psff 18/10/2025 a Minhacienda y Crédito Público - 005  8/109/2025 solicitud informe avance PSFF -  427 11/09/2025 de 2025, a las 4 ESE en riesgo, solictitud entrega defintitiva PSFF para sept.15 de 2025
  - 006 29/09/2025 Asesores IDS reunión socializacion nuevo cronograma PSFF - 011 16/09/2025  ESE El Zulia y V/lla Rosario  reunión IDS verificación entrega defintiiva PSFF -  007 01/10/2025 invitación mesa de trabajo  con Asesor Minhacienda ESE Occidente Cáchira  y Asesores IDS - 008 03/10/2025 ESE El Zulia y V/lla Rosario informando prorroga concedida por Minhacienda presentación PSFF 
 -Se envia  oficios: 1334 25/09/2025 al Ministerio de Hacienda y Crédito Público solicitud prorroga presentación propuesta definitiva PSFF de las 4 ESE categorizadas en Riesgo Alto o Medio- prorroga concedida hasta el 12 /11/2025 Oficio Redicado 1-2025-059157 de 30/09/2027   
-Se continua brindando acompañamiento y asesoramiento permanente por parte del equipo del IDS,  en la construcción y presentación de la propuesta definitiva del PSFF y  primer cargue en la páguina SIED del Ministerio de Hacienda y Crédito Público. y fecha máxima de presentación 12/11/2025.
</t>
  </si>
  <si>
    <t xml:space="preserve">Se continua efectuando seguimiento a la Resolución No.1545 de 2019 y sus modificaciones,  atendiendo las solicitudes presentadas por las Entidades Empleadoras (ESE) municipales y departamentales y Entidades Administradoras, para elaborar el consolidado Departamental de desarrollo final del proceso SAP.,  revisión efectuada dentro del Decreto 2193 de 2024, trimestralmente (cuarto  trimestre y anual 2024  revisado en febrero y marzo 2025)             </t>
  </si>
  <si>
    <t xml:space="preserve">Se continua efectuando seguimiento a la Resolución No.1545 de 2019 y sus modificaciones,  atendiendo las solicitudes presentadas por las Entidades Empleadoras (ESE) municipales y departamentales y Entidades Administradoras, para elaborar el consolidado Departamental de desarrollo final del proceso SAP.,  revisión efectuada dentro del Decreto 2193 de 2024, trimestralmente (primer  trimestre 2025  revisado en mayo 2025)             </t>
  </si>
  <si>
    <t xml:space="preserve">Se continua efectuando seguimiento a la Resolución No.1545 de 2019 y sus modificaciones,  atendiendo las solicitudes presentadas por las Entidades Empleadoras (ESE) municipales y departamentales y Entidades Administradoras, para elaborar el consolidado Departamental de desarrollo final del proceso SAP.,  revisión efectuada dentro del Decreto 2193 de 2024, trimestralmente (segundo  trimestre 2025  revisado en agosto 2025)             </t>
  </si>
  <si>
    <t xml:space="preserve"> -Se recibe del Ministerio de Salud y Protección Social oficio con Radicado 2025320100358581 de febrero 25 de 2025-remisión Resolución No.315 de febrero 24 de 2025 con la cual asignan recursos SGP-para subcomponente Salud Pública y  Subsidio a la Oferta vigencia 2025, acorde al documento del DNP distribución once doceavas SGP-98-2025.                                                                                                           -Se procede a elaborar la propuesta de distribución de los Recursos del Subcomponente de Oferta 2025, acorde a lo estipulado en Resolución 484 de 2024 y es remitida al Ministerio de Salud y Protección Social-Dirección Prestación de Servicios y Atención Primaria,  para su aprobación mediante Oficio No.205 de febrero 25 de 2025.      -Con Oficio Radicado 2025423000564441 de marzo 19 de 2025, del Ministerio de -salud y Protección Social dan aprobación a la Propuesta de Distribución enviada.                                                                                                                - Oficio RF-No.032 marzo 19 de 2025, se remite a la Oficna de Prestación de SErviciios del IDS, Indicadores Financieros-metas recaudo cartera y prestación de servicios de las 7ESE, corespondientes al seguimiento del cuarto trimestre del 2024.                                                                                                                 -Oficio RF-033 marzo 19 de 2025, se efectua entrega  a la Ofiicna de Prestación de Servicios del IDS,  la Distribución de los Recursos Oferta 2025, aprobada por Minsalud.                                                                                                              - Oficio RF-No.034 marzo 20 de 2025, se efectua entrega Metodología Distribución REcursos Oferta 2025, a la Dirección del IDS.                                                                                    - Circular 114 de marzo 27 de 2025, dirigida a los Gerentes de las 7ESE con municipios trazadores de servicios de salud , invitación socialización distribución Recursos Oferta 2025</t>
  </si>
  <si>
    <t>Con Oficio D-No.0318 de marzo 26 de 2025, se remite al Ministerio de Salud y Protección Social el Ajuste a la Propuesta de Distribución de los Recursos del SGP-Oferta 2025.                                                                                                     -Oficio de Minsalud Radicado No.20252300008144 de abril 10 de 2025, dan aprobación al Ajuste de la Distribución de los REcursos del SGP-Oferta 2025.                                                                                                                                                   -Con fecha 29 de abril de 2025, se firman los Convenios Interadministrativos de Prestación de Servicios entre el IDS con la siete (/) con Municipios trazadores de Salud.</t>
  </si>
  <si>
    <t xml:space="preserve">Con Oficio RF-No.118 de septiembre 24 de 2025, se remite a la Oficina de Prestación de Servicios del IDS, Indicadores Financieros:  Metas financieras ingresos por Venta de Servicios y Metas Gastos para la Prestación de SErvicios, seguimiento al segundo trimestre 2025 de los Recursos SGP-Oferta 2025.l </t>
  </si>
  <si>
    <t xml:space="preserve">En el primer  trimestre  de 2025,  las ESE del Dpto han efectuado incorporación al Presupuesto de Ingresos y Gastos de la actual vigencia 2025,  de los recursos asignados por  Ministerio de Salud y Protección Social mediante las Resoluciones  No:1352, 1895,2026, 2084, 2153, 2285 de 2023 y 1032,1033, 1212 ,1499 y 2682 de 2024 del Ministerio de Salud y Protección Social a las ESE, en la conformación y operación de Equipos Básico de Salud,
                                                                                                                                                                                                     - se realiza revisión en la Plataforma  PISIS de Minsalud, de los documentos soportes solicitados y se rinde informe de los meses de enero y febrero de 2025   a la Oficina de Atención en Salud, encargada de realizar el consolidado a remitir a Minsalud , el 25 de febrero de 2025 </t>
  </si>
  <si>
    <t>En el segundo trimestre  de 2025,  las ESE del Dpto han seguido efectuado incorporación al Presupuesto de Ingresos y Gastos de la actual vigencia 2025,   los recursos asignados por  Ministerio de Salud y Protección Social mediante las Resoluciones del Ministerio de Salud y Protección Social a las ESE, en la conformación y operación de Equipos Básico de Salud,  Cifras sin consolidar valor total, se encuentran ejeción por parte de las ESE beneficiarias.
                                                                                                                                                                                                     - se realiza revisión en la Plataforma  PISIS de Minsalud, de los documentos soportes solicitados y se rinde informe de los meses de marzo, abril y mayo de 2025   a la Oficina de Atención en Salud, encargada de realizar el consolidado a remitir a Minsalud al Ministerio de Salud y Protección Social.</t>
  </si>
  <si>
    <t>En el tercer trimestre  de 2025,  las ESE del Dpto han seguido efectuado incorporación al Presupuesto de Ingresos y Gastos de la actual vigencia 2025,   los recursos asignados por  Ministerio de Salud y Protección Social mediante las Resoluciones del Ministerio de Salud y Protección Social a las ESE, en la conformación y operación de Equipos Básico de Salud,  Cifras sin consolidar valor total, se encuentran en ejecución por parte de las ESE beneficiarias.
                                                                                                                                                                                                     - se realiza revisión en la Plataforma  PISIS de Minsalud, de los documentos soportes solicitados y se rinde informe de los meses de julio, agosto de 2025   a la Oficina de Atención en Salud, encargada de realizar el consolidado a remitir a Minsalud al Ministerio de Salud y Protección Social.</t>
  </si>
  <si>
    <t>Recursos Financieros- Asesores</t>
  </si>
  <si>
    <t>(No. de Presupuestos aprobados por el CONFIS Departamental y Juntas Directivas con concepto técnico / Total de ESE Departamentales*100) ( No. Conceptos Técnicos expedidos de modificaciones Presupuestales presentadas por las ESE / solicitudes de revisión modificaciones Presupuestales de las ESE del Departamento *100) No. de cierres financieros de vigencia 2024 revisados /Total de ESE del Departamento *100)</t>
  </si>
  <si>
    <t xml:space="preserve">*Revisión Operaciones Cierre de Vigencia 2024, e incorporación al presupuesto de ingresos y gastos vigencia 2025 (10 ESE Dpales de primer, segundo y tercer nivel de atención)                                                                                                                         * Modificaciones presupuestales asesoradas y con  Conceptos Técnicos  de  modificaciones al  presupuesto ingresos y gastos a las ESE del Departamento, en el primer trimestre de 2025: incorporación Operaciones cierre vigencia 2024, Incorporación Disponibioidad Inicial, incorporación cuentas por cobrar vigencvias anteriores, , vigencia actual y rendimientos finnacieros,adición recursos por Resoluciones dle  Minsalud, Incorporación Contratos Interadministrativos;  para un  total de 25 conceptos técnicos emitidos para aprobación de las Juntas de las ESE.                                                                                                                                                               </t>
  </si>
  <si>
    <t xml:space="preserve"> * Modificaciones presupuestales asesoradas y con  Conceptos Técnicos  de  modificaciones al  presupuesto ingresos y gastos a las ESE del Departamento, en el segundo trimestre de 2025:  Incorporación por: Disponibioidad Inicial,  Cuentas por Cobrar vigencvias anteriores,y vigencia actual y rendimientos finnacieros, Recursos por Resoluciones de  Minsalud-EBS,  Recursos Oferta, Contratos Interadministrativos; Transferencias recursos Dptales, Traslados Presupuestales y Modificaciones al Plan de Cargos y Asignaciones Civiles por Incremento Salarial  para un  Ttotal de 30 conceptos técnicos emitidos para aprobación de las Juntas de las ESE.                                                                                                                                                               </t>
  </si>
  <si>
    <t xml:space="preserve"> * Modificaciones presupuestales asesoradas y con  Conceptos Técnicos  de  modificaciones al  presupuesto ingresos y gastos a las ESE del Departamento, en el tercer trimestre de 2025:  Incorporación por: Cuentas por Cobrar vigencvias anteriores, vigencia actual , rendimientos finnacieros y incapacidades, saneamiento aportes  patronales  Recursos por Resoluciones de  Minsalud-EBS,  Recursos Oferta, Contratos Interadministrativos PIC, Bienestar Familiar; Transferencias recursos Dptales, pago cuotas partes pensionales,  transferencia recursos de la OIM y PROJECT , Traslados Presupuestales y Modificaciones al Plan de Cargos y Asignaciones Civiles por Incremento Salarial  para un  Ttotal de 30 conceptos técnicos emitidos para aprobación de las Juntas de las ESE.                                                                                                                                                               </t>
  </si>
  <si>
    <t>En el presente trimestre se  continuo con  ejecución y pago de pasivos a los recursos asignados a la ESE Centro de Rehabilitación Recursos FONPET -NORTE DE SANTANDER-SECTOR SALUD asignados,en cumplimiento a lo dispuesto en el PSFF,  Se efectuo revisión  de los documentos soportes para la autorización del giro por parte del Director del IDS y  se hace el  giro de estos recursos a la FIDUCIA-FIDUAGRARIA y pagos a los beneficiarios finales,  $538,953,085.  Dando terminación a la medida de pago de Pasivos.</t>
  </si>
  <si>
    <t>En el presente trimestre no hubo pago de pasivos,  en el primer trimestre se dio terminación a la medida de pago de Pasivos.</t>
  </si>
  <si>
    <t xml:space="preserve">Se envia Circular No.013 de enero 9 de 2025, a las diferentes Aréas del IDS, solicitando el diligenciamiento de los formatos correspondientes al Informe SIRECI-Cuenta Anual del SGP con corte a 31 de diciembre de 2024.                                                                                                 -Se remite el informe mediante Oficio D-No.0183 de fecha 25 de febrero de 2025, a la Secretria de Hacienda del Dpto  en medio magnetico Radicado No.2025-08400-006508-2 de fecha 27 de febrero de 2025 y por correo electronico a la Secretria de Hacienda del Dpto el 26 de febrero de 2025. </t>
  </si>
  <si>
    <t>SE dio cumplimiento en el primer trimestre</t>
  </si>
  <si>
    <t>Plan de Desarrollo del Departamento elaborado 2024-2027</t>
  </si>
  <si>
    <t>Ejecución de proyectos enviada a Planeación con corte a diciembre de 2024, Correo enviado Enero 30 de 2025 - Ejecución VI TRIM de 2024.</t>
  </si>
  <si>
    <t>Ejecución de proyectos enviada a Planeación con corte a Marzo de 2025, Correo enviado Abril 04 de 2025 - Ejecución I TRIM de 2025.</t>
  </si>
  <si>
    <t>Ejecución de proyectos enviada a Planeación con corte a Marzo de 2024, Correo enviado en Julio 30 de 2025 - Ejecución II TRIM de 2025.</t>
  </si>
  <si>
    <t xml:space="preserve">Con Oficio RF-No.0022 del 25 de febrero de 2025, se remite a la Oficina de Atención en Salud del IDS,   la  evaluación de la Capacidad de Gestión Municipios Descentra lizados vigencia 2024 , debidamente valorada municipio por municipio, acorde a la Metodoloía implantada por el Ministerio de Salud y Protección Social.      </t>
  </si>
  <si>
    <t>El reporte a la Oficina de Atención en Salud se realizo en el primer trimestre de esta vigencia.</t>
  </si>
  <si>
    <t xml:space="preserve">Recuros Financieros, Presupuesto y Prestación de Servicios de Salud </t>
  </si>
  <si>
    <t xml:space="preserve">Recursos ejecutados para coofinanciación  del Aseguramiento / total recursos asingados para el aseguramiento. </t>
  </si>
  <si>
    <t xml:space="preserve">PROGRAMADO: En el mes de diciembre de 2024 se adopta el presupuesto para vigencia fiscal de 2025 con el Acuerdo N°013 del 17 de diciembre de 2024. 
PRESUPUESTO INICIAL: Subcuenta de Régimen Subsidiado de $45.567.654.025
ADICIONES: Resolución No.0003 del 07 de enero de 2025 $ 13,000,000,000.oo , ACUERDO No.001 de marzo 25 de 2025 $5.239.217.873.oo
PRESUPUESTO DEFINITIVO: $63.806.871.898.oo
EJECUTADO: Se ejecutó en al primer Trimestre  $19.772.805.974,08
</t>
  </si>
  <si>
    <t xml:space="preserve">PROGRAMADO: En el mes de diciembre de 2024 se adopta el presupuesto para vigencia fiscal de 2025 con el Acuerdo N°013 del 17 de diciembre de 2024. 
PRESUPUESTO INICIAL: Subcuenta de Régimen Subsidiado de $45.567.654.025
REDUCCIONES: Acuerdo No.0005 del 3 de Junio de 2025 $1.312.664.265,08
PRESUPUESTO DEFINITIVO: $62.494.207.632,92
EJECUTADO: Se ejecutó en al segundo Trimestre 2025 $31.115.270.419,70
</t>
  </si>
  <si>
    <t>PROGRAMADO: En el mes de diciembre de 2024 se adopta el presupuesto para vigencia fiscal de 2025 con el Acuerdo N°013 del 17 de diciembre de 2024. 
PRESUPUESTO INICIAL: Subcuenta de Régimen Subsidiado de $45.567.654.025
ADICIONES: ACUERDO No.008 de agosto 11 de 2025 $ 1,144,870,748.oo
REDUCCIONES: 
PRESUPUESTO DEFINITIVO:   $ 63,639,078,380.92
EJECUTADO: Se ejecutó en el tercer Trimestre 2025  $41,371,488,585.59</t>
  </si>
  <si>
    <t xml:space="preserve">Efectuar reuniones para realizar el cierre vigencia 2023 de la Sede del Instituto Departamental de Salud con la conciliación entre las Oficinas de Presupuesto , contabilidad y Tesoreria y producir los Actos Administrativos </t>
  </si>
  <si>
    <t>Presupuesto:  Constituyo las Reservas con Resolución  No.001 del 07 de Enero de 2025 por valor de $821.080.952,77   TESORERIA: Se constituyen Cuentas por Pagar año 2025 (2024) según Resolucion No. 00002 del 07 de enero de 2025.</t>
  </si>
  <si>
    <t>En este trimestre no se efectuo cancelación de Reservas.</t>
  </si>
  <si>
    <t>Ejecución presupuestal de Ingresos y Gastos del cuarto trimestre de 2024 (OCTUBRE A DICIEMBRE), consolidada y entregada el 30 de enero de 2025 a Sistemas para publicación Gobierno en Línea</t>
  </si>
  <si>
    <t>Ejecución presupuestal de Ingresos y Gastos del primer trimestre de 2025 (ENERO A MARZO), consolidada y entregada el 30 de abril de 2025 a Sistemas para publicación Gobierno en Línea</t>
  </si>
  <si>
    <t>Ejecución presupuestal de Ingresos y Gastos del segundo trimestre de 2025 (abril,mayo y junio), consolidada y entregada el 15 de julio de 2025 a Sistemas para publicación Gobierno en Línea</t>
  </si>
  <si>
    <t xml:space="preserve">Informes contables presentados a los Entes Nacionales y de Control / No. Informes Contables solicitados por los Entidades </t>
  </si>
  <si>
    <r>
      <t>Informe contable del cuarto trimestre de 2024, cargado en el chip de la Contaduría General de la Nación  el 15 y 28 de febrero de 2025</t>
    </r>
    <r>
      <rPr>
        <sz val="10"/>
        <color indexed="8"/>
        <rFont val="Arial Narrow"/>
        <family val="2"/>
      </rPr>
      <t>.</t>
    </r>
  </si>
  <si>
    <r>
      <t>Informe contable del primer trimestre de 2025, cargado en el chip de la Contaduría General de la Nación  el  30 de abril  de 2025</t>
    </r>
    <r>
      <rPr>
        <sz val="10"/>
        <color indexed="8"/>
        <rFont val="Arial Narrow"/>
        <family val="2"/>
      </rPr>
      <t>.</t>
    </r>
  </si>
  <si>
    <r>
      <t>Informe contable del segundo trimestre de 2025, cargado en el chip de la Contaduría General de la Nación  el  31 de julio de 2025</t>
    </r>
    <r>
      <rPr>
        <sz val="10"/>
        <color indexed="8"/>
        <rFont val="Arial Narrow"/>
        <family val="2"/>
      </rPr>
      <t>.</t>
    </r>
  </si>
  <si>
    <t>movimientos de presupuesto, contabilidad y tesoreria registrados en el sistema integrado financiero TNS</t>
  </si>
  <si>
    <t xml:space="preserve">En el primer trimestre de 2025, se realizó el registro de todas las operaciones financieras                                        Presupuesto, en el sistema Integrado Financiero TNS.                                                                                          - Presupuesto: Ejecución de 614 disponibilidades presupuestales, 979 registros presupuestales y 1255 definitivas de Pago.                                                                     -Tesorería: 717 Registros de Ingresos por todos los conceptos y se elaboraron 1,062 comprobantes de Egresos </t>
  </si>
  <si>
    <t xml:space="preserve">Se realizó el registro de todas las operaciones financieras. en el sistema Integrado Financiero TNS-                                                                                     Presupuesto, . Ejecución de 1168 disponibilidades presupuestales, 1911 registros presupuestales y 3662 definitivas.                                                                                                                                       -La oficina de Tesoreria, emitió  2,160comprobantes de pago en del segundo trimestre de 2025.   </t>
  </si>
  <si>
    <t>En el Tercer Trimestre de 2025, se realizó el registro de todas las operaciones financieras en el Sistema Integrado Dinancieros TNS: 
Presupuesto: Ejacución de 1,778 Disponibilidades Presupuestales, 2805 Registros Presupuestales y 6,356 Obligaciones. 
- Tesorería:  realizó 618 registros de ingresos por todos los conceptos  y se elaboraron 3,809 comprobantes de egresos..</t>
  </si>
  <si>
    <r>
      <t xml:space="preserve">En la oficina de Central de Cuentas se elaboraron , radicaron , tramitarón  en el mes de ENERO 2025: 35 ordenes de pago (Reserva Presupuestal 4) , en FEBRERO  158 ordenes de pago (Reserva presupuestal 3)  y MARZO 587 ordenes de pago (Reserva Presupuestal 6).                                                                                        Para un total de ordenes de pago  elaboradas y tramitadas  en el  </t>
    </r>
    <r>
      <rPr>
        <b/>
        <sz val="10"/>
        <color indexed="8"/>
        <rFont val="Arial Narrow"/>
        <family val="2"/>
      </rPr>
      <t xml:space="preserve">PRIMER  trimestre 2025 de 780 </t>
    </r>
    <r>
      <rPr>
        <sz val="10"/>
        <color indexed="8"/>
        <rFont val="Arial Narrow"/>
        <family val="2"/>
      </rPr>
      <t xml:space="preserve"> (De las cuales  fueron rechazadas, devueltas y corregidas en el SECOP II 85,  Rechazadas internas 0,  Reservas Presupuestales 13, vigencias anteriores (1) y viaticos 121 ).  </t>
    </r>
    <r>
      <rPr>
        <b/>
        <sz val="10"/>
        <color indexed="8"/>
        <rFont val="Arial Narrow"/>
        <family val="2"/>
      </rPr>
      <t xml:space="preserve">TOTAL RADICADAS VIGENCIA 2025: 780                     </t>
    </r>
    <r>
      <rPr>
        <sz val="10"/>
        <color indexed="8"/>
        <rFont val="Arial Narrow"/>
        <family val="2"/>
      </rPr>
      <t xml:space="preserve">                                </t>
    </r>
    <r>
      <rPr>
        <b/>
        <sz val="10"/>
        <color indexed="8"/>
        <rFont val="Arial Narrow"/>
        <family val="2"/>
      </rPr>
      <t>Tesoreria</t>
    </r>
    <r>
      <rPr>
        <sz val="10"/>
        <color indexed="8"/>
        <rFont val="Arial Narrow"/>
        <family val="2"/>
      </rPr>
      <t xml:space="preserve">, realizó el registro de todas las operaciones financieras, emitiendo 2,361 comprobantes de pago en el  primer trimestre de 2025.   </t>
    </r>
  </si>
  <si>
    <t>En la oficina de Central de Cuentas se elaboraron, radicaron, tramitaron en el mes de ABRIL 2025: 496 órdenes de pago (Reserva Presupuestal 1), en MAYO 2025:  630 órdenes de pago (Reserva presupuestal 2) y JUNIO 2025: 597 órdenes de pago (Reserva Presupuestal1).                                                                                        Para un total de órdenes de pago elaboradas y tramitadas en el SEGUNDO trimestre 2025 de 1.723 (De las cuales fueron rechazadas, devueltas y corregidas en el SECOP II 720, Rechazadas internas 75, Reservas Presupuestales 4, vigencias anteriores (1), LG-SSF 164 y viáticos 345).  TOTAL, RADICADAS VIGENCIA 2025: 2.503                                                     Tesorería, realizó el registro de todas las operaciones financieras, emitiendo 2,160 comprobantes de pago en el segundo trimestre de 2025</t>
  </si>
  <si>
    <t>En la oficina de Central de Cuentas se elaboraron, radicaron, tramitaron en el mes de JULIO 2025: 836 órdenes de pago (Reserva Presupuestal 4), AGOSTO 2025:  694 órdenes de pago (Reserva presupuestal 3) y SEPTIEMBRE 2025: 591 órdenes de pago (Reserva Presupuestal 6).                                                                                        Para un total de órdenes de pago elaboradas y tramitadas en el TERCER trimestre 2025 de 2.121 (De las cuales fueron rechazadas, devueltas y corregidas en el SECOP II 348, Rechazadas internas 12, Reservas Presupuestales 13, LG-SSF 209 y viáticos 387).  TOTAL, RADICADAS VIGENCIA 2025:4.624                                                                                          
 -Tesorería, realizó el registro de todas las operaciones financieras, emitiendo 3.809 comprobantes de egreso en el tercer trimestre de 2025</t>
  </si>
  <si>
    <t>PRESUPUESTO INICIAL Acuerdo No.013 (17-12-2024), MODIFICACIONES PRESUPUESTALES SEGUN:
*Resoluciones: No.0002 (07-01-25) y  No.0004 (07-01-25)              * Acuerdos:  No.001 (25-03-2025),  No.002 (25-03-2025) y  No.003 (25-03-2025).</t>
  </si>
  <si>
    <t>PRESUPUESTO INICIAL ACUERDO No.013 (17-12-2024), MODIFICACIONES PRESUPUESTALES SEGUN: 
ACUERDO No.004 (03-06-2025) Y ACUERDO No.005 (03-06-2025).</t>
  </si>
  <si>
    <t xml:space="preserve">PRESUPUESTO INICIAL ACUERDO No.013 (17-12-2024), MODIFICACIONES PRESUPUESTALES SEGUN: ACUERDO No.008 (11-08-2025), ACUERDO No.009 (11-08-2025).
</t>
  </si>
  <si>
    <t>Recursos Financieros, Presupuesto, Contabilidad, Tesorería.</t>
  </si>
  <si>
    <t>Entre el periodo del 1 de enero al 31 de marzo de 2025,  se realizaron los siguientes informes:                                                                      TESORERIA                                                                                             -                                     
 -Retencion en la Fuente presentadas a la DIAN: - diciembre de 2024 (21 enero 2025, mes enero 2025 (18 febrero 2025); mes febrero 2025 (17 marzo 2025)                                                                                                                           -Declaracion Bimestral del ICA:   -noviembre-diciembre 2024 (22 enero 2025); enero-febrero 2025(14 marzo 2025)  Retencion  por descuentos de  ICA, con destino a la Alcaldia de San Jose de Cucuta.    
-Circular Unica Tipo 277 (Juegos de Suerte y Azar) destino Supersalud:    - diciembre 2024 (8 enero 2025); enero 2025 (6 febrero 2025); febrero 2025 (3 marzo  2025).  
- Reporte de Ingresos propios-recaudos: diciembre 2024 (9 enero 2025);  enero 2025 (19 febrero 2025); febrero 2025 (6 marzo 2025) Se envia a Hacienda Dptal, quien es la encargada de enviarlo a la Federación Nacinal de Departamentos.                                                                                           -Informe universo de productores, Licores Vinos Aperitivos Similares, Cervezas del año 2023 y Diciembre de 2024- Enmviado el 10 de enero de 2025 a la Secretaria de Hacienda Departamental quien lo consolida y lo envia a la Supersalud.                                                                                            -Informe Resolucion 6348 enviada al MSPS - se presento el IV trimestre el 15 de enero de 2025.                                                                                                                                                                                                      Informe FUT- IV  TRIM de 2024 - Se envia la oficina de presupuesto el dia 24 de enero 2025; para que sea validado y enviado a la Secretaria Hacienda departamental ) (Formato de Tesoreria- Fondo Local de Salud).                                                                                                                                                                        - Rendición cuenta anual Contraloría Departamental   (Entregado 10 de Febrero de 2025).                                                                                                                                                                          -Rendición Anual SIRECI - Enviado a financiera el 12 de febrero de 2025.                                                                                                                                                                                                                                                                                     PRESUPUESTO:                     
INFORMES DE LEY
• CUIPO IV TRIM 2024 - IDS  (Transmitido 18 Feb. 2025)
• SUPERSALUD FORMATO FT035 Y FT036 - TRIMESTRAL - IV TRIM 2024 - IDS  (correo enviado a sistemas - 05 de febrero 2025) 
• FUT IV TRIM de 2024 (Correo envío Secretaria Hacienda enero 31 de 2025) (Formatos de Tesoreria y Victimas)
• RESOL.6348-2016 - IV TRIM 2024(Correo_ envío Sistemas - enero 29 de 2025)
• EJECUCIONES ACTIVA Y PASIVA - SIA IV TRIM 2024 (Correo Enviado Sistemas enero 9 de 2025)                                                                                                                         *INFORME SIRECI-Cta Anual SGP  Contraloría Gral de la República (Entregado el 7 de febrero de 2025)-                                   *iINFORME SIA ANUAL 2024 (ENVIADO A sISTEMAS 14 DE FEBRERO DE 2025.                                                                                  INFORMES INSTITUCIONALES
• PLAN DE ACCIÓN IV TRIM (Correo enviado a Financiera IDS, el 22 de enero de 2025)
• GOBIERNO EN LÍNEA IV TRIM 2024 (Correo enviado a Sistemas - enero 30 de 2025)
• EJECUCIÓN PRESUPUESTAL IV TRIM 2024 (Correo enviado a Planeación enero 20 de 2025).</t>
  </si>
  <si>
    <r>
      <t xml:space="preserve">Entre el periodo del 1 de abril al l 30 de junio marzo de 2025,  se realizaron los siguientes informes:                                                                                     </t>
    </r>
    <r>
      <rPr>
        <b/>
        <sz val="10"/>
        <color indexed="8"/>
        <rFont val="Arial Narrow"/>
        <family val="2"/>
      </rPr>
      <t>TESORERIA</t>
    </r>
    <r>
      <rPr>
        <sz val="10"/>
        <color indexed="8"/>
        <rFont val="Arial Narrow"/>
        <family val="2"/>
      </rPr>
      <t>:                                                                                                                                 
- Retención en la Fuente con destino a la DIAN presentadas:  - marzo de 2025 (11 de abril /2025), abril 2025 (20 de mayo /2025) y mayo 2025 (17 de junio /2025).                                                                                                                                 -Declaración Bimestral del ICA:    -Bimestre de Marzo-Abril de 2025 (19 de mayo de  2025) -   Retención  por  descuentos de  ICA, con destino a la Alcaldía de San José de Cúcuta                                                                                                                                                                                                                                  -Circular Única Tipo 277 (Juegos de Suerte y Azar) - Supersalud:    Marzo 2025 ( 3 de abril de 2025); - Abril de 2025 ( 7 de mayo de 2025); -Mayo  de 2025 (4 de junio de 2025)
-Reporte de Ingresos propios-recaudos:  marzo de 2025 (3 abril 2025), Abril de 2025 (mayo 3 2025) y Mayo 2025(junio 6-2025. Se remite a Hacienda Departamental para que lo envié a la Federación Nacional de Departamentos.                                                                                                                                                                                                                                                                                                                                                                                                                                  -Informe universo de productores, Licores Vinos Aperitivos Similares, Cervezas del año 2025 - LVAS, C: Primer cuatrimestre de 2025 presentado el 7 de mayo de 2025 a la secretaria de Hacienda Departamental quien lo consolida y lo envía a la Supersalud.                                                                                                                                                                                                       -Informe Resolución 6348 enviada al MSPS - se presentó el 11 abril de 2025.                                                                                                              Informe del FUT:  - FUT I  TRIMESTRE de 2025 - Se remite a la oficina de presupuesto el 11 de abril de 2025; para que sea validado y remitido a la Secretaria Hacienda departamental ) (Formato de Tesorería- Fondo Local de Salud)                                                                                                                                                                                                                                                                                                                                                                                                                                                                                                                                 INFORMES INSTITUCIONALES                                                                                                                          
PRESUPUESTO:  
- CUIPO I TRIM 2025 - IDS  (Transmitido 28 Abril 2025)
- FUT IV TRIM de 2024 (Correo envío secretaria Hacienda Dptal 11 abril de 2025) (Formatos de Tesorería y Victimas) – (la oficina de presupuesto no tiene formatos a presentar, ya que en esta categoría eliminaron los formatos presupuestales de fondo local de salud, ingresos, inversión y reserva desde 2021)
-RESOL.6348-2016 - I TRIM 2025 (Correo_ envío Sistemas - 11 abril de 2025)
-SUPER FORMATOS FT035 Y FT036 IV TRM 2024 (Correo enviado 26 abril de 2025 a Sistemas para firma digital director y cargar en página)
-EJECUCIONES ACTIVA Y PASIVA - SIA IV TRIM 2024 (Correo Enviado Sistemas 5 y 30 de abril de  2025)
INFORMES INSTITUCIONALES:
-PLAN DE ACCIÓN I TRIMESTRE 2025 (Correo envío a Financiera IDS 10 de abril de 2025)
-GOBIERNO EN LÍNEA I TRIM DE 2025 (Correo envío a Sistemas - 29 abril de 2025)
-EJECUCIÓN PRESUPUESTAL I TRM 2025 (Correo enviado a Planeación 04 de abril de 2025)</t>
    </r>
  </si>
  <si>
    <t>La Mesa se realizo los dias 27 y 28 de febrero</t>
  </si>
  <si>
    <t>La Mesa se realizo los dias 09 y 10 de junio</t>
  </si>
  <si>
    <t>La Mesa se realizo los dias 28 y 29 de agosto</t>
  </si>
  <si>
    <r>
      <t xml:space="preserve">
 Meta 241
( Visitas Realizadas)
</t>
    </r>
    <r>
      <rPr>
        <sz val="11"/>
        <rFont val="Arial"/>
        <family val="2"/>
      </rPr>
      <t>Red prestadora de servicios de salud de baja, mediana y alta complejidad en cumplimiento a los componentes del SOGC en salud</t>
    </r>
  </si>
  <si>
    <t>45</t>
  </si>
  <si>
    <t>ESE Hosp Emiro Quintero Cañizares, ESE Imsalud, ESE Hosp Regional Norte, ESE Hosp Jorge Cristo Sahium</t>
  </si>
  <si>
    <t>ESE Imsalud, ESE Hosp Local de Los Patios, ESE Hosp Regional Norte, ESE Hosp Occidente, ESE Hosp Emiro Quintero Cañizares</t>
  </si>
  <si>
    <t xml:space="preserve">ESE Hospital Regional Noroccidental, ESE Hospital Regional Norte, ESE Hospital Emiro Quintero Cañizarez de Ocaña, ESE Hospital Juan Luis Londoño, ESE Hospital Local municipio de Los Patios </t>
  </si>
  <si>
    <t>ESE Hosp Emiro Quintero Cañizares, ESE Imsalud, ESE Hosp Regional Norte</t>
  </si>
  <si>
    <t>ESE Imsalud, ESE Hosp Local de Los Patios, ESE Hosp Regional Norte, ESE Hosp Occidente</t>
  </si>
  <si>
    <t>ESE Hospital Regional Noroccidental, ESE Hospital Regional Norte, ESE Hospital Emiro Quintero Cañizares de Ocaña, ESE Hospital Juan Luis Londoño, ESE Hospital Local municipio de Los Patios, ESE IMSALUD. ESE Hospital Regional Centro, ESE Hospital San Juan de Dios de Pamplona, ESE Hospital Mental Rudesindo Soto</t>
  </si>
  <si>
    <t>Atenciòn en Salud (PSS)</t>
  </si>
  <si>
    <r>
      <rPr>
        <b/>
        <sz val="11"/>
        <color theme="1"/>
        <rFont val="Arial"/>
        <family val="2"/>
      </rPr>
      <t>No. 277</t>
    </r>
    <r>
      <rPr>
        <sz val="11"/>
        <color theme="1"/>
        <rFont val="Arial"/>
        <family val="2"/>
      </rPr>
      <t xml:space="preserve">
( Personas atendidas con servicio de salud )  Prestación de servicios y tecnologías en salud a población migrante, PPNA y población inimputable del departamento
</t>
    </r>
  </si>
  <si>
    <t>Los contratos Interadministrativos de Subsidio a la Oferta con 7 ESE del departamento, se encuentran en revisión para sus respectivas firmas, de acuerdo a lineamientos del MSPS.</t>
  </si>
  <si>
    <t xml:space="preserve">Los convenios se formalizaron a partir del 1 de abril y se han hecho pagos por valor de $2,807,554,719.12 </t>
  </si>
  <si>
    <r>
      <t xml:space="preserve">Los convenios se formalizaron a partir del 1 de abril y se han hecho pagos por valor de </t>
    </r>
    <r>
      <rPr>
        <sz val="11"/>
        <rFont val="Arial"/>
        <family val="2"/>
      </rPr>
      <t>$3.575.384.830,16</t>
    </r>
    <r>
      <rPr>
        <sz val="11"/>
        <color theme="1"/>
        <rFont val="Arial"/>
        <family val="2"/>
      </rPr>
      <t xml:space="preserve"> </t>
    </r>
  </si>
  <si>
    <t xml:space="preserve">Se ha dado respuesta a 228 solicitudes de autorización de servicios y tecnologías en salud por Tutelas. </t>
  </si>
  <si>
    <t>Se ha dado respuesta al 94% demandado</t>
  </si>
  <si>
    <t>Se ha dado respuesta al 96% demandado</t>
  </si>
  <si>
    <r>
      <t>Realizar procesos de auditoría y conciliacion</t>
    </r>
    <r>
      <rPr>
        <sz val="11"/>
        <rFont val="Arial"/>
        <family val="2"/>
      </rPr>
      <t xml:space="preserve"> </t>
    </r>
    <r>
      <rPr>
        <sz val="11"/>
        <color rgb="FF000000"/>
        <rFont val="Arial"/>
        <family val="2"/>
      </rPr>
      <t xml:space="preserve"> de los servicios de salud NOPBS con las EPS/IPS, de acuerdo a la Resolución 555 de 2019 del IDS . Aplicando el mecanísmo para su verificación y control de pago de acuerdo con lo establecido en la resolución 1479 de 2015 del MSPS</t>
    </r>
  </si>
  <si>
    <t>Se ha cancelado cuentas por prestación de servicios a PPNA por valor de $24.750.000 en el primer trimestre.</t>
  </si>
  <si>
    <t>Se auditaron y pagaron 1278 facturas de servicios y tecnologias No PBS por valor de $1003 millones de pesos</t>
  </si>
  <si>
    <t>Se auditaron y pagaron cuentas por prestación de servicios a PPNA por valor de $1.591.066.971</t>
  </si>
  <si>
    <t>El contrato para la atención de la población inimputable con medida de seguridad consistente en internación en establecimiento psiquiátrico con la ESE Hospital Mental Rudesindo Soto, se encuentra en revisión para su formalización. Se está atendiendo los 10 pacientes autorizados por el MSPS, con cargo a los recursos transferidos por la nación 2025.</t>
  </si>
  <si>
    <t>Se formalizó contrato a partir del 1 de mayo</t>
  </si>
  <si>
    <t>El contrato se formalizó el 1 de mayo. Los servicios de enero a abril se reconocieron por Resolución</t>
  </si>
  <si>
    <t>30  Facturas radicadas y auditadas,en proceso de pago mientras el MSPS gira los recursos.</t>
  </si>
  <si>
    <t>30 facturas radicas y auditadas pendientes de pago</t>
  </si>
  <si>
    <t>Se ha reconocido cuentas por valor de $473.835.968</t>
  </si>
  <si>
    <t xml:space="preserve">Se auditó, concilió y se cancelaron cuentas de atención a migrantes con recursos propios, “Estampillas Pro-HUEM”, por valor de $10.000.000.000.Con recursos de la Resolución 078 de 25-01- 2025 del MSPS (TN) se cancelaron cuentas de atención a migrantes por valor de $2.087.259.639; </t>
  </si>
  <si>
    <t>Se auditó, concilió y se cancelaron cuentas de atención a migrantes con recursos Estampillas Pro-HUEM, por valor de $7.000 millones de psos.</t>
  </si>
  <si>
    <t>Se auditó, concilió y se cancelaron cuentas de atención a migrantes con recursos Estampillas Pro-HUEM, por valor de $14.500 millones de psos.</t>
  </si>
  <si>
    <r>
      <t xml:space="preserve">
</t>
    </r>
    <r>
      <rPr>
        <b/>
        <sz val="11"/>
        <color theme="1"/>
        <rFont val="Arial"/>
        <family val="2"/>
      </rPr>
      <t>No. 281 (Estrategias de promoción de la salud implementadas)</t>
    </r>
    <r>
      <rPr>
        <sz val="11"/>
        <color theme="1"/>
        <rFont val="Arial"/>
        <family val="2"/>
      </rPr>
      <t xml:space="preserve"> Atención Primaria con coordinación intersectorial de los actores para el acceso a la atención integral en salud en territorio incluyendo los municipios PDET</t>
    </r>
  </si>
  <si>
    <t>se realiza revision mensual del aplicativo SIHEVI donde se detallan los informnes de los bancos de sangre e IPS con servicios transfusionales</t>
  </si>
  <si>
    <t>actas de asistencia</t>
  </si>
  <si>
    <t>recepcipon y analisis de los reportes de infracciones a la mision medica en la plataforma de monitorio y atraves de otros de medios de recepcion de la informacion, acta de comité extraordinario por situacion en el Catatumbo</t>
  </si>
  <si>
    <t>recepcipon y analisis de los reportes de infracciones a la mision medica en la plataforma de monitorio y atraves de otros de medios de recepcion de la informacion</t>
  </si>
  <si>
    <t xml:space="preserve">se han gestionado en el 1 trimestre de 2025 1213 referencias </t>
  </si>
  <si>
    <t xml:space="preserve">se han gestionado en el 2 trimestre de 2025 3185 referencias </t>
  </si>
  <si>
    <t>99</t>
  </si>
  <si>
    <t>Inducción al personal vinculado.</t>
  </si>
  <si>
    <t>(No. de inducciones realizadas a personal vinculado/ Total personal vinculado )*100</t>
  </si>
  <si>
    <t>2</t>
  </si>
  <si>
    <t>0</t>
  </si>
  <si>
    <t>(No. de plazas sorteadas/ Total de  Profesionales asignados)*100</t>
  </si>
  <si>
    <t>73</t>
  </si>
  <si>
    <t xml:space="preserve">Registro de autorizaciones de las profesiones y ocupaciones del área de salud  y reporte mensual al RETHUS. </t>
  </si>
  <si>
    <t>registro y resoluciones</t>
  </si>
  <si>
    <t>(No. de registros realizados / No. De registros solicitados)</t>
  </si>
  <si>
    <t>665</t>
  </si>
  <si>
    <t>3</t>
  </si>
  <si>
    <t>elaboracion y cargue a la plataforma web institucional del plan anual de vacantes</t>
  </si>
  <si>
    <t>publicacion del plan anual de vacantes en la pagina web institucional</t>
  </si>
  <si>
    <t xml:space="preserve">(% de elaboracion de plan anual de vacantes / publicacion del plan anual de vacantes) </t>
  </si>
  <si>
    <t xml:space="preserve">Elaboracion del plan de prevision de recursos humanos </t>
  </si>
  <si>
    <t xml:space="preserve">publicacion del plan de prevision de recursos humanos </t>
  </si>
  <si>
    <t>(% elaboracion del plan de prevision de recursos humanos / publicacion del plan de prevision de recursos humanos )</t>
  </si>
  <si>
    <t xml:space="preserve">elaboracion, seguimiento y consolidacion del plan de trabajo anual en seguridad y salud en el trabajo </t>
  </si>
  <si>
    <t>100% de cobros persuasivos de las obligaciones a favor de la entidad que le son cargadas al  Grupo de Gestión de Cobro Persuasivo y Coactivo durante la vigencia</t>
  </si>
  <si>
    <t>Número de  procesos recibidos con su respectivo radicado en la vigencia 2025, libro de radicacion de procesos, sus respectivos folios, minutas, comunicaciones, correos electronicos, publicaciones en la pagina web, entre otros inmersos en el expediente.</t>
  </si>
  <si>
    <t>NUMERO DE PROCESOS SANCIONATORIOS RADICADOS EN LA OFICINA PARA EJECUTAR Y/ NUMERO DE PROCESOS TRAMITADOS POR LA OFICINA</t>
  </si>
  <si>
    <r>
      <t xml:space="preserve"> </t>
    </r>
    <r>
      <rPr>
        <u/>
        <sz val="22"/>
        <rFont val="Arial"/>
        <family val="2"/>
      </rPr>
      <t xml:space="preserve">DE VIGENCIAS ANTERIORES ESTAN ACTIVOS: </t>
    </r>
    <r>
      <rPr>
        <b/>
        <u/>
        <sz val="22"/>
        <rFont val="Arial"/>
        <family val="2"/>
      </rPr>
      <t>159</t>
    </r>
    <r>
      <rPr>
        <u/>
        <sz val="22"/>
        <rFont val="Arial"/>
        <family val="2"/>
      </rPr>
      <t xml:space="preserve"> EXPEDIENTES .                  </t>
    </r>
    <r>
      <rPr>
        <sz val="22"/>
        <rFont val="Arial"/>
        <family val="2"/>
      </rPr>
      <t xml:space="preserve">                                         </t>
    </r>
    <r>
      <rPr>
        <b/>
        <sz val="22"/>
        <rFont val="Arial"/>
        <family val="2"/>
      </rPr>
      <t>VIGENCIA 2019</t>
    </r>
    <r>
      <rPr>
        <sz val="22"/>
        <rFont val="Arial"/>
        <family val="2"/>
      </rPr>
      <t xml:space="preserve">  (68 EXPEDIENTES)                 </t>
    </r>
    <r>
      <rPr>
        <b/>
        <sz val="22"/>
        <rFont val="Arial"/>
        <family val="2"/>
      </rPr>
      <t>VIIGENCIA 2020</t>
    </r>
    <r>
      <rPr>
        <sz val="22"/>
        <rFont val="Arial"/>
        <family val="2"/>
      </rPr>
      <t xml:space="preserve"> ( 5 EXPEDIENTES).                                                   </t>
    </r>
    <r>
      <rPr>
        <b/>
        <sz val="22"/>
        <rFont val="Arial"/>
        <family val="2"/>
      </rPr>
      <t>VIGENCIA 2021</t>
    </r>
    <r>
      <rPr>
        <sz val="22"/>
        <rFont val="Arial"/>
        <family val="2"/>
      </rPr>
      <t xml:space="preserve"> ( 9 EXPEDIENTES).                 </t>
    </r>
    <r>
      <rPr>
        <b/>
        <sz val="22"/>
        <rFont val="Arial"/>
        <family val="2"/>
      </rPr>
      <t xml:space="preserve"> VIGENCIA 2022</t>
    </r>
    <r>
      <rPr>
        <sz val="22"/>
        <rFont val="Arial"/>
        <family val="2"/>
      </rPr>
      <t xml:space="preserve"> (37 EXPEDIENTES).                  </t>
    </r>
    <r>
      <rPr>
        <b/>
        <sz val="22"/>
        <rFont val="Arial"/>
        <family val="2"/>
      </rPr>
      <t>VIGENCIA 2023</t>
    </r>
    <r>
      <rPr>
        <sz val="22"/>
        <rFont val="Arial"/>
        <family val="2"/>
      </rPr>
      <t xml:space="preserve"> (17 EXPEDIENTES)                                   </t>
    </r>
    <r>
      <rPr>
        <b/>
        <sz val="22"/>
        <rFont val="Arial"/>
        <family val="2"/>
      </rPr>
      <t xml:space="preserve">  VIGENCIA 2024</t>
    </r>
    <r>
      <rPr>
        <sz val="22"/>
        <rFont val="Arial"/>
        <family val="2"/>
      </rPr>
      <t xml:space="preserve">(23 EXPEDIENTES)                    </t>
    </r>
    <r>
      <rPr>
        <b/>
        <sz val="22"/>
        <rFont val="Arial"/>
        <family val="2"/>
      </rPr>
      <t>VIGENCIA 2025</t>
    </r>
    <r>
      <rPr>
        <sz val="22"/>
        <rFont val="Arial"/>
        <family val="2"/>
      </rPr>
      <t xml:space="preserve"> ( CERO EXPEDIENTES)      SE ESPERA QUE LLEGUEN PARA EL 2DO TRIM</t>
    </r>
  </si>
  <si>
    <r>
      <t xml:space="preserve"> </t>
    </r>
    <r>
      <rPr>
        <u/>
        <sz val="22"/>
        <rFont val="Arial"/>
        <family val="2"/>
      </rPr>
      <t xml:space="preserve">DE VIGENCIAS ANTERIORES ESTAN ACTIVOS EN TOTAL: </t>
    </r>
    <r>
      <rPr>
        <b/>
        <u/>
        <sz val="22"/>
        <rFont val="Arial"/>
        <family val="2"/>
      </rPr>
      <t>140</t>
    </r>
    <r>
      <rPr>
        <u/>
        <sz val="22"/>
        <rFont val="Arial"/>
        <family val="2"/>
      </rPr>
      <t xml:space="preserve"> EXPEDIENTES .   </t>
    </r>
    <r>
      <rPr>
        <sz val="22"/>
        <rFont val="Arial"/>
        <family val="2"/>
      </rPr>
      <t xml:space="preserve">                                                                                               </t>
    </r>
    <r>
      <rPr>
        <b/>
        <sz val="22"/>
        <rFont val="Arial"/>
        <family val="2"/>
      </rPr>
      <t xml:space="preserve">VIGENCIA 2019 </t>
    </r>
    <r>
      <rPr>
        <sz val="22"/>
        <rFont val="Arial"/>
        <family val="2"/>
      </rPr>
      <t xml:space="preserve"> (61 EXPEDIENTES)                 </t>
    </r>
    <r>
      <rPr>
        <b/>
        <sz val="22"/>
        <rFont val="Arial"/>
        <family val="2"/>
      </rPr>
      <t>VIIGENCIA 2020</t>
    </r>
    <r>
      <rPr>
        <sz val="22"/>
        <rFont val="Arial"/>
        <family val="2"/>
      </rPr>
      <t xml:space="preserve"> ( 5 EXPEDIENTES).                </t>
    </r>
    <r>
      <rPr>
        <b/>
        <sz val="22"/>
        <rFont val="Arial"/>
        <family val="2"/>
      </rPr>
      <t>VIGENCIA 2021</t>
    </r>
    <r>
      <rPr>
        <sz val="22"/>
        <rFont val="Arial"/>
        <family val="2"/>
      </rPr>
      <t xml:space="preserve"> ( 6 EXPEDIENTES).                 </t>
    </r>
    <r>
      <rPr>
        <b/>
        <sz val="22"/>
        <rFont val="Arial"/>
        <family val="2"/>
      </rPr>
      <t xml:space="preserve">VIGENCIA 2022 </t>
    </r>
    <r>
      <rPr>
        <sz val="22"/>
        <rFont val="Arial"/>
        <family val="2"/>
      </rPr>
      <t xml:space="preserve">(30 EXPEDIENTES).              </t>
    </r>
    <r>
      <rPr>
        <b/>
        <sz val="22"/>
        <rFont val="Arial"/>
        <family val="2"/>
      </rPr>
      <t xml:space="preserve"> VIGENCIA 2023 </t>
    </r>
    <r>
      <rPr>
        <sz val="22"/>
        <rFont val="Arial"/>
        <family val="2"/>
      </rPr>
      <t xml:space="preserve">(17 EXPEDIENTES)                                     </t>
    </r>
    <r>
      <rPr>
        <b/>
        <sz val="22"/>
        <rFont val="Arial"/>
        <family val="2"/>
      </rPr>
      <t>VIGENCIA 2024</t>
    </r>
    <r>
      <rPr>
        <sz val="22"/>
        <rFont val="Arial"/>
        <family val="2"/>
      </rPr>
      <t xml:space="preserve">(21 EXPEDIENTES)                </t>
    </r>
    <r>
      <rPr>
        <b/>
        <sz val="22"/>
        <rFont val="Arial"/>
        <family val="2"/>
      </rPr>
      <t xml:space="preserve"> VIGENCIA 2025</t>
    </r>
    <r>
      <rPr>
        <sz val="22"/>
        <rFont val="Arial"/>
        <family val="2"/>
      </rPr>
      <t xml:space="preserve"> ( 45 EXPEDIENTES)   SE ESPERA QUE LLEGUEN PARA EL TERCER TRIMESTRE</t>
    </r>
  </si>
  <si>
    <t xml:space="preserve"> DE VIGENCIAS ANTERIORES ESTAN ACTIVOS EN TOTAL: 140 EXPEDIENTES .                                                                                                  VIGENCIA 2019  (61 EXPEDIENTES)                 VIIGENCIA 2020 ( 5 EXPEDIENTES).                VIGENCIA 2021 ( 6 EXPEDIENTES).                 VIGENCIA 2022 (30 EXPEDIENTES).               VIGENCIA 2023 (17 EXPEDIENTES)                                     VIGENCIA 2024(21 EXPEDIENTES)                 VIGENCIA 2025 ( 71 EXPEDIENTES)   </t>
  </si>
  <si>
    <t>NUMERO DE PROCESOS RADICADOS RECIBIDAS/LIBRO DE INVENTARIO ACTUALIZADO</t>
  </si>
  <si>
    <t>VIGENCIAS ANTERIORES ESTAN ACTIVOS PARA RECUPERACION 159 EXPEDIENTES EN EL LIBRO DE INVENTARIO ACTUALIZADO Y PARA EL 1ER TRIM NO HUBO</t>
  </si>
  <si>
    <t>VIGENCIAS ANTERIORES ESTAN ACTIVOS PARA RECUPERACION ,LIBRO RADICADO Y ACTUALIZADO DIARIO</t>
  </si>
  <si>
    <t>VIGENCIAS ANTERIORES ESTAN ACTIVOS PARA RECUPERACION 140 EXPEDIENTES - FUERON CERRADOS 19 EN EL PRIMER TRIM</t>
  </si>
  <si>
    <t>TODOS FUERIN NOTIFICADOS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</si>
</sst>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0.00_-;\-&quot;$&quot;* #,##0.00_-;_-&quot;$&quot;* &quot;-&quot;??_-;_-@_-"/>
    <numFmt numFmtId="169" formatCode="_(&quot;$&quot;\ * #,##0.00_);_(&quot;$&quot;\ * \(#,##0.00\);_(&quot;$&quot;\ * &quot;-&quot;??_);_(@_)"/>
    <numFmt numFmtId="171" formatCode="0.0"/>
    <numFmt numFmtId="172" formatCode="0.0%"/>
    <numFmt numFmtId="173" formatCode="&quot;$&quot;\ #,##0"/>
  </numFmts>
  <fonts count="5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0"/>
      <color indexed="8"/>
      <name val="Arial Narrow"/>
      <family val="2"/>
    </font>
    <font>
      <sz val="9"/>
      <name val="Arial"/>
      <family val="2"/>
    </font>
    <font>
      <sz val="12"/>
      <color rgb="FF000000"/>
      <name val="Arial"/>
      <family val="2"/>
    </font>
    <font>
      <sz val="11"/>
      <name val="Calibri"/>
      <family val="2"/>
      <scheme val="minor"/>
    </font>
    <font>
      <b/>
      <sz val="11"/>
      <color theme="1"/>
      <name val="Arial"/>
      <family val="2"/>
    </font>
    <font>
      <b/>
      <sz val="11"/>
      <name val="Arial"/>
      <family val="2"/>
    </font>
    <font>
      <sz val="11"/>
      <color theme="1"/>
      <name val="Arial"/>
      <family val="2"/>
    </font>
    <font>
      <sz val="11"/>
      <name val="Arial"/>
      <family val="2"/>
    </font>
    <font>
      <sz val="10"/>
      <name val="Arial"/>
      <family val="2"/>
    </font>
    <font>
      <b/>
      <sz val="11"/>
      <color theme="1"/>
      <name val="Calibri"/>
      <family val="2"/>
      <scheme val="minor"/>
    </font>
    <font>
      <b/>
      <sz val="14"/>
      <name val="Arial"/>
      <family val="2"/>
    </font>
    <font>
      <sz val="11"/>
      <color indexed="63"/>
      <name val="Arial"/>
      <family val="2"/>
    </font>
    <font>
      <sz val="11"/>
      <color rgb="FFFF0000"/>
      <name val="Arial"/>
      <family val="2"/>
    </font>
    <font>
      <sz val="11"/>
      <color rgb="FF000000"/>
      <name val="Arial"/>
      <family val="2"/>
    </font>
    <font>
      <sz val="10"/>
      <name val="Arial Narrow"/>
      <family val="2"/>
    </font>
    <font>
      <sz val="10"/>
      <color theme="1"/>
      <name val="Arial Narrow"/>
      <family val="2"/>
    </font>
    <font>
      <sz val="12"/>
      <name val="Arial"/>
      <family val="2"/>
    </font>
    <font>
      <sz val="10"/>
      <color theme="1"/>
      <name val="Calibri"/>
      <family val="2"/>
      <scheme val="minor"/>
    </font>
    <font>
      <sz val="20"/>
      <color theme="1"/>
      <name val="Arial"/>
      <family val="2"/>
    </font>
    <font>
      <sz val="9"/>
      <name val="Arial Narrow"/>
      <family val="2"/>
    </font>
    <font>
      <sz val="11"/>
      <color theme="1"/>
      <name val="Calibri"/>
      <family val="2"/>
      <scheme val="minor"/>
    </font>
    <font>
      <sz val="11"/>
      <color rgb="FF000000"/>
      <name val="Calibri"/>
      <family val="2"/>
      <scheme val="minor"/>
    </font>
    <font>
      <b/>
      <u/>
      <sz val="14"/>
      <name val="Arial"/>
      <family val="2"/>
    </font>
    <font>
      <b/>
      <sz val="9"/>
      <name val="Tahoma"/>
      <family val="2"/>
    </font>
    <font>
      <b/>
      <sz val="8"/>
      <name val="Tahoma"/>
      <family val="2"/>
    </font>
    <font>
      <sz val="9"/>
      <name val="Tahoma"/>
      <family val="2"/>
    </font>
    <font>
      <sz val="18"/>
      <name val="Tahoma"/>
      <family val="2"/>
    </font>
    <font>
      <sz val="16"/>
      <name val="Tahoma"/>
      <family val="2"/>
    </font>
    <font>
      <sz val="10"/>
      <name val="Tahoma"/>
      <family val="2"/>
    </font>
    <font>
      <sz val="9"/>
      <color indexed="81"/>
      <name val="Tahoma"/>
      <family val="2"/>
    </font>
    <font>
      <b/>
      <sz val="9"/>
      <color indexed="81"/>
      <name val="Tahoma"/>
      <family val="2"/>
    </font>
    <font>
      <sz val="10"/>
      <name val="Arial"/>
      <family val="2"/>
    </font>
    <font>
      <sz val="11"/>
      <color rgb="FF000000"/>
      <name val="Calibri"/>
      <family val="2"/>
      <scheme val="minor"/>
    </font>
    <font>
      <sz val="11"/>
      <color indexed="8"/>
      <name val="Arial"/>
      <family val="2"/>
    </font>
    <font>
      <sz val="12"/>
      <name val="Arial"/>
      <family val="2"/>
    </font>
    <font>
      <sz val="11"/>
      <color theme="1"/>
      <name val="Calibri"/>
      <family val="2"/>
      <scheme val="minor"/>
    </font>
    <font>
      <b/>
      <sz val="10"/>
      <name val="Arial Narrow"/>
      <family val="2"/>
    </font>
    <font>
      <sz val="11"/>
      <name val="Calibri"/>
      <family val="2"/>
    </font>
    <font>
      <b/>
      <sz val="10"/>
      <color indexed="8"/>
      <name val="Arial Narrow"/>
      <family val="2"/>
    </font>
    <font>
      <sz val="22"/>
      <name val="Arial"/>
      <family val="2"/>
    </font>
    <font>
      <b/>
      <sz val="22"/>
      <name val="Arial"/>
      <family val="2"/>
    </font>
    <font>
      <sz val="22"/>
      <color theme="1"/>
      <name val="Arial"/>
      <family val="2"/>
    </font>
    <font>
      <u/>
      <sz val="22"/>
      <name val="Arial"/>
      <family val="2"/>
    </font>
    <font>
      <b/>
      <u/>
      <sz val="22"/>
      <name val="Arial"/>
      <family val="2"/>
    </font>
    <font>
      <sz val="22"/>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7" tint="0.79995117038483843"/>
        <bgColor indexed="64"/>
      </patternFill>
    </fill>
    <fill>
      <patternFill patternType="solid">
        <fgColor theme="9" tint="0.59999389629810485"/>
        <bgColor indexed="64"/>
      </patternFill>
    </fill>
    <fill>
      <patternFill patternType="solid">
        <fgColor theme="9" tint="0.39994506668294322"/>
        <bgColor theme="9"/>
      </patternFill>
    </fill>
    <fill>
      <patternFill patternType="solid">
        <fgColor theme="9" tint="0.59999389629810485"/>
        <bgColor rgb="FFC5E0B3"/>
      </patternFill>
    </fill>
    <fill>
      <patternFill patternType="solid">
        <fgColor theme="9" tint="0.59999389629810485"/>
        <bgColor rgb="FF92D050"/>
      </patternFill>
    </fill>
    <fill>
      <patternFill patternType="solid">
        <fgColor theme="9" tint="0.39994506668294322"/>
        <bgColor rgb="FF92D050"/>
      </patternFill>
    </fill>
    <fill>
      <patternFill patternType="solid">
        <fgColor theme="5" tint="0.39994506668294322"/>
        <bgColor indexed="64"/>
      </patternFill>
    </fill>
    <fill>
      <patternFill patternType="solid">
        <fgColor rgb="FFFFFF00"/>
        <bgColor indexed="64"/>
      </patternFill>
    </fill>
    <fill>
      <patternFill patternType="solid">
        <fgColor rgb="FF92D050"/>
        <bgColor indexed="64"/>
      </patternFill>
    </fill>
    <fill>
      <patternFill patternType="solid">
        <fgColor theme="4" tint="0.39994506668294322"/>
        <bgColor indexed="64"/>
      </patternFill>
    </fill>
    <fill>
      <patternFill patternType="solid">
        <fgColor theme="9" tint="0.39994506668294322"/>
        <bgColor indexed="64"/>
      </patternFill>
    </fill>
    <fill>
      <patternFill patternType="solid">
        <fgColor theme="7"/>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rgb="FFE7FDFF"/>
        <bgColor indexed="64"/>
      </patternFill>
    </fill>
    <fill>
      <patternFill patternType="solid">
        <fgColor theme="2"/>
        <bgColor indexed="64"/>
      </patternFill>
    </fill>
    <fill>
      <patternFill patternType="solid">
        <fgColor rgb="FFC5DDF1"/>
        <bgColor indexed="64"/>
      </patternFill>
    </fill>
    <fill>
      <patternFill patternType="solid">
        <fgColor rgb="FFE8E8E8"/>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top/>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indexed="64"/>
      </bottom>
      <diagonal/>
    </border>
    <border>
      <left/>
      <right style="thin">
        <color indexed="64"/>
      </right>
      <top style="thin">
        <color indexed="64"/>
      </top>
      <bottom style="medium">
        <color indexed="64"/>
      </bottom>
      <diagonal/>
    </border>
  </borders>
  <cellStyleXfs count="3116">
    <xf numFmtId="0" fontId="0" fillId="0" borderId="0"/>
    <xf numFmtId="9"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8"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8" fontId="25" fillId="0" borderId="0" applyFont="0" applyFill="0" applyBorder="0" applyAlignment="0" applyProtection="0"/>
    <xf numFmtId="169"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0" fontId="13" fillId="0" borderId="0"/>
    <xf numFmtId="0" fontId="13" fillId="0" borderId="0"/>
    <xf numFmtId="0" fontId="26" fillId="0" borderId="0"/>
    <xf numFmtId="0" fontId="25" fillId="0" borderId="0"/>
    <xf numFmtId="0" fontId="3" fillId="0" borderId="0"/>
    <xf numFmtId="0" fontId="36" fillId="0" borderId="0"/>
    <xf numFmtId="0" fontId="3" fillId="0" borderId="0"/>
    <xf numFmtId="9" fontId="3" fillId="0" borderId="0" applyFont="0" applyFill="0" applyBorder="0" applyAlignment="0" applyProtection="0"/>
    <xf numFmtId="0" fontId="36" fillId="0" borderId="0"/>
    <xf numFmtId="167" fontId="3" fillId="0" borderId="0" applyFont="0" applyFill="0" applyBorder="0" applyAlignment="0" applyProtection="0"/>
    <xf numFmtId="169"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0" fontId="37" fillId="0" borderId="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40" fillId="0" borderId="0" applyFont="0" applyFill="0" applyBorder="0" applyAlignment="0" applyProtection="0"/>
    <xf numFmtId="165" fontId="40" fillId="0" borderId="0" applyFont="0" applyFill="0" applyBorder="0" applyAlignment="0" applyProtection="0"/>
    <xf numFmtId="166" fontId="40" fillId="0" borderId="0" applyFont="0" applyFill="0" applyBorder="0" applyAlignment="0" applyProtection="0"/>
    <xf numFmtId="9" fontId="1" fillId="0" borderId="0" applyFont="0" applyFill="0" applyBorder="0" applyAlignment="0" applyProtection="0"/>
  </cellStyleXfs>
  <cellXfs count="802">
    <xf numFmtId="0" fontId="0" fillId="0" borderId="0" xfId="0"/>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10" fillId="4" borderId="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 fontId="10" fillId="0" borderId="1" xfId="0" applyNumberFormat="1"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9" fillId="5"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9" fillId="8" borderId="20"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1" applyFont="1" applyFill="1" applyBorder="1" applyAlignment="1">
      <alignment horizontal="center" vertical="center" wrapText="1"/>
    </xf>
    <xf numFmtId="0" fontId="13"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12" fillId="0" borderId="1" xfId="0" applyFont="1" applyBorder="1" applyAlignment="1">
      <alignment vertical="center" wrapText="1"/>
    </xf>
    <xf numFmtId="9" fontId="10" fillId="0" borderId="22" xfId="1" applyFont="1" applyFill="1" applyBorder="1" applyAlignment="1" applyProtection="1">
      <alignment horizontal="center" vertical="center" wrapText="1"/>
    </xf>
    <xf numFmtId="1" fontId="12"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9" fontId="9" fillId="0" borderId="1" xfId="0" applyNumberFormat="1"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1" fontId="12"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wrapText="1"/>
      <protection locked="0"/>
    </xf>
    <xf numFmtId="9" fontId="12" fillId="0" borderId="1" xfId="1" applyFont="1" applyFill="1" applyBorder="1" applyAlignment="1" applyProtection="1">
      <alignment horizontal="center" vertical="center" wrapText="1"/>
    </xf>
    <xf numFmtId="0" fontId="0" fillId="0" borderId="0" xfId="0" applyAlignment="1">
      <alignment wrapText="1"/>
    </xf>
    <xf numFmtId="0" fontId="0" fillId="2" borderId="0" xfId="0" applyFill="1" applyAlignment="1" applyProtection="1">
      <alignment vertical="center" wrapText="1"/>
      <protection locked="0"/>
    </xf>
    <xf numFmtId="0" fontId="0" fillId="0" borderId="0" xfId="0" applyAlignment="1">
      <alignment horizontal="center" wrapText="1"/>
    </xf>
    <xf numFmtId="0" fontId="0" fillId="0" borderId="0" xfId="0" applyAlignment="1" applyProtection="1">
      <alignment vertical="center"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49" fontId="0" fillId="0" borderId="0" xfId="0" applyNumberFormat="1" applyAlignment="1" applyProtection="1">
      <alignment wrapText="1"/>
      <protection locked="0"/>
    </xf>
    <xf numFmtId="0" fontId="14" fillId="0" borderId="0" xfId="0" applyFont="1" applyAlignment="1" applyProtection="1">
      <alignment wrapText="1"/>
      <protection locked="0"/>
    </xf>
    <xf numFmtId="0" fontId="0" fillId="0" borderId="0" xfId="0" applyAlignment="1" applyProtection="1">
      <alignment horizontal="left" wrapText="1"/>
      <protection locked="0"/>
    </xf>
    <xf numFmtId="0" fontId="0" fillId="2" borderId="0" xfId="0" applyFill="1" applyAlignment="1" applyProtection="1">
      <alignment wrapText="1"/>
      <protection locked="0"/>
    </xf>
    <xf numFmtId="0" fontId="10" fillId="9" borderId="29"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10" borderId="14" xfId="0" applyFont="1" applyFill="1" applyBorder="1" applyAlignment="1">
      <alignment horizontal="center" vertical="center" wrapText="1"/>
    </xf>
    <xf numFmtId="0" fontId="0" fillId="11" borderId="1" xfId="0" applyFill="1" applyBorder="1" applyAlignment="1" applyProtection="1">
      <alignment horizontal="center" vertical="center" wrapText="1"/>
      <protection locked="0"/>
    </xf>
    <xf numFmtId="0" fontId="12" fillId="11"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top" wrapText="1"/>
    </xf>
    <xf numFmtId="0" fontId="12" fillId="2" borderId="1" xfId="0" applyFont="1" applyFill="1" applyBorder="1" applyAlignment="1">
      <alignment horizontal="justify" vertical="center" wrapText="1"/>
    </xf>
    <xf numFmtId="0" fontId="12"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11" borderId="3" xfId="2127" applyFont="1" applyFill="1" applyBorder="1" applyAlignment="1">
      <alignment horizontal="center" vertical="center" wrapText="1"/>
    </xf>
    <xf numFmtId="0" fontId="12" fillId="2" borderId="1" xfId="0" applyFont="1" applyFill="1" applyBorder="1" applyAlignment="1">
      <alignment vertical="center" wrapText="1" readingOrder="1"/>
    </xf>
    <xf numFmtId="0" fontId="12" fillId="2" borderId="1" xfId="0" applyFont="1" applyFill="1" applyBorder="1" applyAlignment="1">
      <alignment horizontal="justify" vertical="center" wrapText="1" readingOrder="1"/>
    </xf>
    <xf numFmtId="0" fontId="12" fillId="2" borderId="1" xfId="0" applyFont="1" applyFill="1" applyBorder="1" applyAlignment="1">
      <alignment vertical="center" wrapText="1"/>
    </xf>
    <xf numFmtId="0" fontId="12" fillId="11" borderId="15" xfId="2127" applyFont="1" applyFill="1" applyBorder="1" applyAlignment="1">
      <alignment vertical="center" wrapText="1"/>
    </xf>
    <xf numFmtId="171" fontId="12" fillId="0" borderId="1" xfId="0" applyNumberFormat="1" applyFont="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12" fillId="2" borderId="1" xfId="2128" applyFont="1" applyFill="1" applyBorder="1" applyAlignment="1">
      <alignment horizontal="center" vertical="center" wrapText="1"/>
    </xf>
    <xf numFmtId="0" fontId="12" fillId="2" borderId="1" xfId="2128" applyFont="1" applyFill="1" applyBorder="1" applyAlignment="1">
      <alignment horizontal="justify" vertical="center" wrapText="1"/>
    </xf>
    <xf numFmtId="0" fontId="12" fillId="2" borderId="1" xfId="2128" applyFont="1" applyFill="1" applyBorder="1" applyAlignment="1">
      <alignment horizontal="left" vertical="center" wrapText="1"/>
    </xf>
    <xf numFmtId="0" fontId="0" fillId="11" borderId="1" xfId="0" applyFill="1" applyBorder="1" applyAlignment="1" applyProtection="1">
      <alignment vertical="center" wrapText="1"/>
      <protection locked="0"/>
    </xf>
    <xf numFmtId="0" fontId="12" fillId="2" borderId="1" xfId="0" applyFont="1" applyFill="1" applyBorder="1" applyAlignment="1">
      <alignment horizontal="left" vertical="center" wrapText="1"/>
    </xf>
    <xf numFmtId="0" fontId="12" fillId="11" borderId="1" xfId="0"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9" fontId="12"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4" fillId="11" borderId="3" xfId="0" applyFont="1" applyFill="1" applyBorder="1" applyAlignment="1" applyProtection="1">
      <alignment vertical="center" wrapText="1"/>
      <protection locked="0"/>
    </xf>
    <xf numFmtId="0" fontId="12" fillId="0" borderId="12" xfId="0" applyFont="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0" fontId="11" fillId="0" borderId="5" xfId="0" applyFont="1" applyBorder="1" applyAlignment="1">
      <alignment vertical="center" wrapText="1"/>
    </xf>
    <xf numFmtId="0" fontId="17" fillId="0" borderId="5" xfId="0" applyFont="1" applyBorder="1" applyAlignment="1">
      <alignment vertical="center" wrapText="1"/>
    </xf>
    <xf numFmtId="0" fontId="11" fillId="0" borderId="5" xfId="0" applyFont="1" applyBorder="1" applyAlignment="1">
      <alignment horizontal="center" vertical="center" wrapText="1"/>
    </xf>
    <xf numFmtId="0" fontId="12" fillId="10" borderId="5" xfId="0" applyFont="1" applyFill="1" applyBorder="1" applyAlignment="1">
      <alignment horizontal="center" vertical="center" wrapText="1"/>
    </xf>
    <xf numFmtId="0" fontId="11" fillId="0" borderId="1" xfId="0" applyFont="1" applyBorder="1" applyAlignment="1">
      <alignment horizontal="justify" vertical="center" wrapText="1"/>
    </xf>
    <xf numFmtId="0" fontId="11" fillId="0" borderId="12" xfId="0" applyFont="1" applyBorder="1" applyAlignment="1">
      <alignment horizontal="center" vertical="center" wrapText="1"/>
    </xf>
    <xf numFmtId="0" fontId="11" fillId="0" borderId="1" xfId="0" applyFont="1" applyBorder="1" applyAlignment="1">
      <alignment vertical="center" wrapText="1"/>
    </xf>
    <xf numFmtId="0" fontId="17" fillId="0" borderId="1" xfId="0" applyFont="1" applyBorder="1" applyAlignment="1">
      <alignment vertical="center" wrapText="1"/>
    </xf>
    <xf numFmtId="0" fontId="12" fillId="10" borderId="1" xfId="0" applyFont="1" applyFill="1" applyBorder="1" applyAlignment="1">
      <alignment horizontal="center" vertical="center" wrapText="1"/>
    </xf>
    <xf numFmtId="0" fontId="18" fillId="0" borderId="1" xfId="0" applyFont="1" applyBorder="1" applyAlignment="1">
      <alignment vertical="center" wrapText="1"/>
    </xf>
    <xf numFmtId="0" fontId="10" fillId="12" borderId="5" xfId="0" applyFont="1" applyFill="1" applyBorder="1" applyAlignment="1">
      <alignment horizontal="center" vertical="center" wrapText="1"/>
    </xf>
    <xf numFmtId="49" fontId="10" fillId="10" borderId="6" xfId="0" applyNumberFormat="1" applyFont="1" applyFill="1" applyBorder="1" applyAlignment="1">
      <alignment horizontal="center" vertical="center" wrapText="1"/>
    </xf>
    <xf numFmtId="0" fontId="10" fillId="12" borderId="35" xfId="0" applyFont="1" applyFill="1" applyBorder="1" applyAlignment="1">
      <alignment horizontal="center" vertical="center" wrapText="1"/>
    </xf>
    <xf numFmtId="49" fontId="10" fillId="12" borderId="5" xfId="0" applyNumberFormat="1" applyFont="1" applyFill="1" applyBorder="1" applyAlignment="1">
      <alignment horizontal="center" vertical="center" wrapText="1"/>
    </xf>
    <xf numFmtId="1" fontId="12" fillId="2" borderId="1"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protection locked="0"/>
    </xf>
    <xf numFmtId="1" fontId="12" fillId="2" borderId="3" xfId="0" applyNumberFormat="1"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1" fontId="12" fillId="0" borderId="3" xfId="0" applyNumberFormat="1" applyFont="1" applyBorder="1" applyAlignment="1" applyProtection="1">
      <alignment horizontal="center" vertical="center" wrapText="1"/>
      <protection locked="0"/>
    </xf>
    <xf numFmtId="0" fontId="12" fillId="2" borderId="1" xfId="0" applyFont="1" applyFill="1" applyBorder="1" applyAlignment="1" applyProtection="1">
      <alignment vertical="center" wrapText="1"/>
      <protection locked="0"/>
    </xf>
    <xf numFmtId="1" fontId="11" fillId="2" borderId="1" xfId="0" applyNumberFormat="1" applyFont="1" applyFill="1" applyBorder="1" applyAlignment="1" applyProtection="1">
      <alignment horizontal="center" vertical="center" wrapText="1"/>
      <protection locked="0"/>
    </xf>
    <xf numFmtId="1" fontId="11" fillId="0" borderId="3" xfId="0" applyNumberFormat="1" applyFont="1" applyBorder="1" applyAlignment="1" applyProtection="1">
      <alignment horizontal="center" vertical="center" wrapText="1"/>
      <protection locked="0"/>
    </xf>
    <xf numFmtId="49" fontId="12" fillId="0" borderId="1" xfId="0" applyNumberFormat="1" applyFont="1" applyBorder="1" applyAlignment="1" applyProtection="1">
      <alignment horizontal="left" vertical="center" wrapText="1"/>
      <protection locked="0"/>
    </xf>
    <xf numFmtId="49" fontId="12" fillId="0" borderId="1" xfId="0" applyNumberFormat="1" applyFont="1" applyBorder="1" applyAlignment="1" applyProtection="1">
      <alignment vertical="center" wrapText="1"/>
      <protection locked="0"/>
    </xf>
    <xf numFmtId="49" fontId="11" fillId="0" borderId="1" xfId="0" applyNumberFormat="1" applyFont="1" applyBorder="1" applyAlignment="1">
      <alignment vertical="center" wrapText="1"/>
    </xf>
    <xf numFmtId="0" fontId="11" fillId="0" borderId="1" xfId="0" applyFont="1" applyBorder="1" applyAlignment="1" applyProtection="1">
      <alignment horizontal="left" wrapText="1"/>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wrapText="1"/>
      <protection locked="0"/>
    </xf>
    <xf numFmtId="171" fontId="12" fillId="2" borderId="1" xfId="0" applyNumberFormat="1" applyFont="1" applyFill="1" applyBorder="1" applyAlignment="1" applyProtection="1">
      <alignment horizontal="center" vertical="center" wrapText="1"/>
      <protection locked="0"/>
    </xf>
    <xf numFmtId="9" fontId="10" fillId="2" borderId="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1" fontId="0" fillId="0" borderId="1" xfId="0" applyNumberFormat="1" applyBorder="1" applyAlignment="1" applyProtection="1">
      <alignment horizontal="center" vertical="center" wrapText="1"/>
      <protection locked="0"/>
    </xf>
    <xf numFmtId="0" fontId="12" fillId="0" borderId="1" xfId="0" applyFont="1" applyBorder="1" applyAlignment="1">
      <alignment horizontal="left" vertical="center" wrapText="1"/>
    </xf>
    <xf numFmtId="1" fontId="11" fillId="0" borderId="5" xfId="0" applyNumberFormat="1" applyFont="1" applyBorder="1" applyAlignment="1" applyProtection="1">
      <alignment vertical="center" wrapText="1"/>
      <protection locked="0"/>
    </xf>
    <xf numFmtId="9" fontId="10" fillId="0" borderId="1" xfId="0" applyNumberFormat="1" applyFont="1" applyBorder="1" applyAlignment="1">
      <alignment vertical="center" wrapText="1"/>
    </xf>
    <xf numFmtId="0" fontId="10" fillId="13" borderId="14" xfId="0" applyFont="1" applyFill="1" applyBorder="1" applyAlignment="1">
      <alignment horizontal="center" vertical="center" wrapText="1"/>
    </xf>
    <xf numFmtId="49" fontId="10" fillId="13" borderId="6" xfId="0" applyNumberFormat="1" applyFont="1" applyFill="1" applyBorder="1" applyAlignment="1">
      <alignment horizontal="center" vertical="center" wrapText="1"/>
    </xf>
    <xf numFmtId="0" fontId="10" fillId="13" borderId="5" xfId="0" applyFont="1" applyFill="1" applyBorder="1" applyAlignment="1">
      <alignment horizontal="center" vertical="center" wrapText="1"/>
    </xf>
    <xf numFmtId="0" fontId="10" fillId="14" borderId="14" xfId="0" applyFont="1" applyFill="1" applyBorder="1" applyAlignment="1">
      <alignment horizontal="center" vertical="center" wrapText="1"/>
    </xf>
    <xf numFmtId="49" fontId="10" fillId="14" borderId="6" xfId="0" applyNumberFormat="1" applyFont="1" applyFill="1" applyBorder="1" applyAlignment="1">
      <alignment horizontal="center" vertical="center" wrapText="1"/>
    </xf>
    <xf numFmtId="49" fontId="11" fillId="2" borderId="1" xfId="0" applyNumberFormat="1" applyFont="1" applyFill="1" applyBorder="1" applyAlignment="1" applyProtection="1">
      <alignment horizontal="center" vertical="center" wrapText="1"/>
      <protection locked="0"/>
    </xf>
    <xf numFmtId="1" fontId="11" fillId="0" borderId="1" xfId="0" applyNumberFormat="1" applyFont="1" applyBorder="1" applyAlignment="1">
      <alignment horizontal="center" vertical="center" wrapText="1"/>
    </xf>
    <xf numFmtId="172" fontId="12" fillId="2" borderId="1" xfId="0" applyNumberFormat="1" applyFont="1" applyFill="1" applyBorder="1" applyAlignment="1">
      <alignment horizontal="center" vertical="center" wrapText="1"/>
    </xf>
    <xf numFmtId="1" fontId="12" fillId="2" borderId="1" xfId="0" applyNumberFormat="1" applyFont="1" applyFill="1" applyBorder="1" applyAlignment="1" applyProtection="1">
      <alignment wrapText="1"/>
      <protection locked="0"/>
    </xf>
    <xf numFmtId="0" fontId="8"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9" fontId="10" fillId="2" borderId="1" xfId="1" applyFont="1" applyFill="1" applyBorder="1" applyAlignment="1" applyProtection="1">
      <alignment horizontal="center" vertical="center" wrapText="1"/>
    </xf>
    <xf numFmtId="0" fontId="0" fillId="2" borderId="1" xfId="0" applyFill="1" applyBorder="1" applyAlignment="1" applyProtection="1">
      <alignment wrapText="1"/>
      <protection locked="0"/>
    </xf>
    <xf numFmtId="1" fontId="0" fillId="0" borderId="1" xfId="0" applyNumberFormat="1" applyBorder="1" applyAlignment="1">
      <alignment horizontal="center" vertical="center" wrapText="1"/>
    </xf>
    <xf numFmtId="9" fontId="10" fillId="0" borderId="1" xfId="1" applyFont="1" applyFill="1" applyBorder="1" applyAlignment="1" applyProtection="1">
      <alignment vertical="center" wrapText="1"/>
    </xf>
    <xf numFmtId="1" fontId="12" fillId="0" borderId="1" xfId="0" applyNumberFormat="1" applyFont="1" applyBorder="1" applyAlignment="1">
      <alignment vertical="center" wrapText="1"/>
    </xf>
    <xf numFmtId="1" fontId="11" fillId="0" borderId="1" xfId="0" applyNumberFormat="1" applyFont="1" applyBorder="1" applyAlignment="1" applyProtection="1">
      <alignment vertical="center" wrapText="1"/>
      <protection locked="0"/>
    </xf>
    <xf numFmtId="0" fontId="11" fillId="0" borderId="0" xfId="0" applyFont="1" applyAlignment="1">
      <alignment wrapText="1"/>
    </xf>
    <xf numFmtId="0" fontId="10" fillId="14" borderId="5" xfId="0" applyFont="1" applyFill="1" applyBorder="1" applyAlignment="1">
      <alignment horizontal="center" vertical="center" wrapText="1"/>
    </xf>
    <xf numFmtId="0" fontId="11" fillId="0" borderId="0" xfId="0" applyFont="1" applyAlignment="1">
      <alignment horizontal="center" wrapText="1"/>
    </xf>
    <xf numFmtId="0" fontId="12" fillId="0" borderId="1" xfId="0" applyFont="1" applyBorder="1" applyAlignment="1" applyProtection="1">
      <alignment horizontal="left" wrapText="1"/>
      <protection locked="0"/>
    </xf>
    <xf numFmtId="0" fontId="12" fillId="2" borderId="1" xfId="0" applyFont="1" applyFill="1" applyBorder="1" applyAlignment="1" applyProtection="1">
      <alignment wrapText="1"/>
      <protection locked="0"/>
    </xf>
    <xf numFmtId="0" fontId="12" fillId="0" borderId="0" xfId="0" applyFont="1" applyAlignment="1">
      <alignment horizontal="center" vertical="center" wrapText="1"/>
    </xf>
    <xf numFmtId="0" fontId="11" fillId="2" borderId="5" xfId="0" applyFont="1" applyFill="1" applyBorder="1" applyAlignment="1">
      <alignment vertical="center" wrapText="1"/>
    </xf>
    <xf numFmtId="0" fontId="11" fillId="2" borderId="1" xfId="0" applyFont="1" applyFill="1" applyBorder="1" applyAlignment="1">
      <alignment vertical="center" wrapText="1"/>
    </xf>
    <xf numFmtId="0" fontId="12" fillId="2" borderId="3" xfId="0" applyFont="1" applyFill="1" applyBorder="1" applyAlignment="1">
      <alignment horizontal="center" vertical="center" wrapText="1"/>
    </xf>
    <xf numFmtId="0" fontId="11" fillId="2" borderId="1" xfId="0" applyFont="1" applyFill="1" applyBorder="1" applyAlignment="1" applyProtection="1">
      <alignment horizontal="center" vertical="center" wrapText="1"/>
      <protection locked="0"/>
    </xf>
    <xf numFmtId="0" fontId="12" fillId="0" borderId="32" xfId="0" applyFont="1" applyBorder="1" applyAlignment="1">
      <alignment horizontal="center" vertical="center" wrapText="1"/>
    </xf>
    <xf numFmtId="0" fontId="12" fillId="0" borderId="22" xfId="0" applyFont="1" applyBorder="1" applyAlignment="1">
      <alignment horizontal="center" vertical="center" wrapText="1"/>
    </xf>
    <xf numFmtId="1" fontId="11" fillId="0" borderId="32" xfId="0" applyNumberFormat="1" applyFont="1" applyBorder="1" applyAlignment="1" applyProtection="1">
      <alignment horizontal="center" vertical="center" wrapText="1"/>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1" fontId="11" fillId="0" borderId="40" xfId="0" applyNumberFormat="1" applyFont="1" applyBorder="1" applyAlignment="1" applyProtection="1">
      <alignment horizontal="center" vertical="center" wrapText="1"/>
      <protection locked="0"/>
    </xf>
    <xf numFmtId="0" fontId="19" fillId="0" borderId="1" xfId="2130" applyFont="1" applyBorder="1" applyAlignment="1">
      <alignment horizontal="center" vertical="center" wrapText="1"/>
    </xf>
    <xf numFmtId="0" fontId="12" fillId="0" borderId="1" xfId="0" applyFont="1" applyBorder="1" applyAlignment="1">
      <alignment horizontal="left" vertical="top" wrapText="1"/>
    </xf>
    <xf numFmtId="0" fontId="19" fillId="0" borderId="12" xfId="2130" applyFont="1" applyBorder="1" applyAlignment="1">
      <alignment horizontal="center" vertical="center" wrapText="1"/>
    </xf>
    <xf numFmtId="0" fontId="12" fillId="2" borderId="1" xfId="2130" applyFont="1" applyFill="1" applyBorder="1" applyAlignment="1">
      <alignment horizontal="center" vertical="center" wrapText="1"/>
    </xf>
    <xf numFmtId="0" fontId="12" fillId="0" borderId="1" xfId="2130" applyFont="1" applyBorder="1" applyAlignment="1">
      <alignment horizontal="center" vertical="center" wrapText="1"/>
    </xf>
    <xf numFmtId="1" fontId="0" fillId="0" borderId="32" xfId="0" applyNumberFormat="1" applyBorder="1" applyAlignment="1" applyProtection="1">
      <alignment horizontal="center" vertical="center" wrapText="1"/>
      <protection locked="0"/>
    </xf>
    <xf numFmtId="3" fontId="20" fillId="0" borderId="32" xfId="0" applyNumberFormat="1"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1" fontId="20" fillId="0" borderId="1" xfId="0" applyNumberFormat="1" applyFont="1" applyBorder="1" applyAlignment="1">
      <alignment horizontal="center" vertical="center" wrapText="1"/>
    </xf>
    <xf numFmtId="0" fontId="19" fillId="0" borderId="1" xfId="0" applyFont="1" applyBorder="1" applyAlignment="1">
      <alignment horizontal="left" vertical="top" wrapText="1"/>
    </xf>
    <xf numFmtId="0" fontId="11" fillId="0" borderId="1" xfId="0" applyFont="1" applyBorder="1" applyAlignment="1">
      <alignment vertical="top" wrapText="1"/>
    </xf>
    <xf numFmtId="0" fontId="11" fillId="2" borderId="1" xfId="0" applyFont="1" applyFill="1" applyBorder="1" applyAlignment="1">
      <alignment horizontal="left" vertical="center" wrapText="1"/>
    </xf>
    <xf numFmtId="9" fontId="12" fillId="0" borderId="22" xfId="1" applyFont="1" applyFill="1" applyBorder="1" applyAlignment="1" applyProtection="1">
      <alignment horizontal="center" vertical="center" wrapText="1"/>
    </xf>
    <xf numFmtId="1" fontId="11" fillId="0" borderId="41" xfId="0" applyNumberFormat="1" applyFont="1" applyBorder="1" applyAlignment="1" applyProtection="1">
      <alignment horizontal="center" vertical="center" wrapText="1"/>
      <protection locked="0"/>
    </xf>
    <xf numFmtId="9" fontId="12" fillId="0" borderId="41" xfId="0"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pplyProtection="1">
      <alignment horizontal="left" vertical="top" wrapText="1"/>
      <protection locked="0"/>
    </xf>
    <xf numFmtId="0" fontId="0" fillId="0" borderId="0" xfId="0" applyAlignment="1" applyProtection="1">
      <alignment vertical="top" wrapText="1"/>
      <protection locked="0"/>
    </xf>
    <xf numFmtId="3" fontId="0" fillId="0" borderId="1" xfId="0" applyNumberFormat="1" applyBorder="1" applyAlignment="1" applyProtection="1">
      <alignment horizontal="center" vertical="center" wrapText="1"/>
      <protection locked="0"/>
    </xf>
    <xf numFmtId="0" fontId="0" fillId="0" borderId="1" xfId="0" applyBorder="1" applyAlignment="1">
      <alignment horizontal="left" vertical="center" wrapText="1"/>
    </xf>
    <xf numFmtId="3" fontId="0" fillId="0" borderId="32" xfId="0" applyNumberFormat="1" applyBorder="1" applyAlignment="1" applyProtection="1">
      <alignment horizontal="center" vertical="center" wrapText="1"/>
      <protection locked="0"/>
    </xf>
    <xf numFmtId="0" fontId="11" fillId="0" borderId="1" xfId="0" applyFont="1" applyBorder="1" applyAlignment="1" applyProtection="1">
      <alignment horizontal="left" vertical="top" wrapText="1"/>
      <protection locked="0"/>
    </xf>
    <xf numFmtId="9" fontId="9" fillId="2" borderId="1" xfId="0" applyNumberFormat="1" applyFont="1" applyFill="1" applyBorder="1" applyAlignment="1">
      <alignment horizontal="center" vertical="center" wrapText="1"/>
    </xf>
    <xf numFmtId="0" fontId="11" fillId="0" borderId="1" xfId="0" applyFont="1" applyBorder="1" applyAlignment="1" applyProtection="1">
      <alignment vertical="top" wrapText="1"/>
      <protection locked="0"/>
    </xf>
    <xf numFmtId="0" fontId="12" fillId="0" borderId="1" xfId="0" applyFont="1" applyBorder="1" applyAlignment="1">
      <alignment horizontal="justify" vertical="center" wrapText="1"/>
    </xf>
    <xf numFmtId="0" fontId="8" fillId="11" borderId="5" xfId="0" applyFont="1" applyFill="1" applyBorder="1" applyAlignment="1" applyProtection="1">
      <alignment vertical="center" wrapText="1"/>
      <protection locked="0"/>
    </xf>
    <xf numFmtId="0" fontId="0" fillId="11" borderId="5" xfId="0" applyFill="1" applyBorder="1" applyAlignment="1" applyProtection="1">
      <alignment wrapText="1"/>
      <protection locked="0"/>
    </xf>
    <xf numFmtId="0" fontId="22" fillId="2" borderId="5"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left" vertical="center" wrapText="1"/>
      <protection locked="0"/>
    </xf>
    <xf numFmtId="0" fontId="0" fillId="2" borderId="5" xfId="0" applyFill="1" applyBorder="1" applyAlignment="1" applyProtection="1">
      <alignment wrapText="1"/>
      <protection locked="0"/>
    </xf>
    <xf numFmtId="0" fontId="0" fillId="11" borderId="41" xfId="0" applyFill="1" applyBorder="1" applyAlignment="1" applyProtection="1">
      <alignment wrapText="1"/>
      <protection locked="0"/>
    </xf>
    <xf numFmtId="0" fontId="12" fillId="0" borderId="1" xfId="0" applyFont="1" applyBorder="1" applyAlignment="1">
      <alignment horizontal="center" vertical="center"/>
    </xf>
    <xf numFmtId="0" fontId="12" fillId="11" borderId="45" xfId="0" applyFont="1" applyFill="1" applyBorder="1" applyAlignment="1">
      <alignment horizontal="center" vertical="center" wrapText="1"/>
    </xf>
    <xf numFmtId="0" fontId="12" fillId="0" borderId="1" xfId="2127" applyFont="1" applyBorder="1" applyAlignment="1">
      <alignment horizontal="center" vertical="center" wrapText="1"/>
    </xf>
    <xf numFmtId="0" fontId="24" fillId="0" borderId="1" xfId="0" applyFont="1" applyBorder="1" applyAlignment="1">
      <alignment horizontal="center" vertical="center" wrapText="1"/>
    </xf>
    <xf numFmtId="1" fontId="11" fillId="15" borderId="12" xfId="0" applyNumberFormat="1" applyFont="1" applyFill="1" applyBorder="1" applyAlignment="1" applyProtection="1">
      <alignment horizontal="center" vertical="center" wrapText="1"/>
      <protection locked="0"/>
    </xf>
    <xf numFmtId="1" fontId="11" fillId="15" borderId="1" xfId="0" applyNumberFormat="1" applyFont="1" applyFill="1" applyBorder="1" applyAlignment="1" applyProtection="1">
      <alignment horizontal="center" vertical="center" wrapText="1"/>
      <protection locked="0"/>
    </xf>
    <xf numFmtId="0" fontId="12" fillId="15" borderId="1" xfId="0" applyFont="1" applyFill="1" applyBorder="1" applyAlignment="1">
      <alignment horizontal="center" vertical="center" wrapText="1"/>
    </xf>
    <xf numFmtId="0" fontId="11" fillId="15" borderId="32" xfId="0" applyFont="1" applyFill="1" applyBorder="1" applyAlignment="1" applyProtection="1">
      <alignment horizontal="center" vertical="center" wrapText="1"/>
      <protection locked="0"/>
    </xf>
    <xf numFmtId="0" fontId="11" fillId="15" borderId="1" xfId="0" applyFont="1" applyFill="1"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13" fillId="0" borderId="4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1" fontId="11" fillId="14" borderId="12" xfId="0" applyNumberFormat="1" applyFont="1" applyFill="1" applyBorder="1" applyAlignment="1" applyProtection="1">
      <alignment horizontal="center" vertical="center" wrapText="1"/>
      <protection locked="0"/>
    </xf>
    <xf numFmtId="9" fontId="12" fillId="13" borderId="1" xfId="0" applyNumberFormat="1" applyFont="1" applyFill="1" applyBorder="1" applyAlignment="1">
      <alignment horizontal="center" vertical="center" wrapText="1"/>
    </xf>
    <xf numFmtId="0" fontId="11" fillId="14" borderId="32" xfId="0" applyFont="1" applyFill="1" applyBorder="1" applyAlignment="1" applyProtection="1">
      <alignment horizontal="center" vertical="center" wrapText="1"/>
      <protection locked="0"/>
    </xf>
    <xf numFmtId="1" fontId="11" fillId="14" borderId="1" xfId="0" applyNumberFormat="1" applyFont="1" applyFill="1" applyBorder="1" applyAlignment="1" applyProtection="1">
      <alignment horizontal="center" vertical="center" wrapText="1"/>
      <protection locked="0"/>
    </xf>
    <xf numFmtId="0" fontId="11" fillId="13" borderId="1" xfId="0" applyFont="1" applyFill="1" applyBorder="1" applyAlignment="1" applyProtection="1">
      <alignment horizontal="center" vertical="center" wrapText="1"/>
      <protection locked="0"/>
    </xf>
    <xf numFmtId="1" fontId="12" fillId="14" borderId="1" xfId="0" applyNumberFormat="1" applyFont="1" applyFill="1" applyBorder="1" applyAlignment="1">
      <alignment horizontal="center" vertical="center" wrapText="1"/>
    </xf>
    <xf numFmtId="0" fontId="11" fillId="13" borderId="32" xfId="0" applyFont="1" applyFill="1" applyBorder="1" applyAlignment="1" applyProtection="1">
      <alignment horizontal="center" vertical="center" wrapText="1"/>
      <protection locked="0"/>
    </xf>
    <xf numFmtId="0" fontId="11"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9" fontId="12" fillId="14" borderId="12" xfId="0" applyNumberFormat="1" applyFont="1" applyFill="1" applyBorder="1" applyAlignment="1">
      <alignment horizontal="center" vertical="center" wrapText="1"/>
    </xf>
    <xf numFmtId="0" fontId="11" fillId="14" borderId="12" xfId="0" applyFont="1" applyFill="1" applyBorder="1" applyAlignment="1" applyProtection="1">
      <alignment wrapText="1"/>
      <protection locked="0"/>
    </xf>
    <xf numFmtId="9" fontId="12" fillId="14" borderId="1" xfId="0" applyNumberFormat="1" applyFont="1" applyFill="1" applyBorder="1" applyAlignment="1">
      <alignment horizontal="center" vertical="center" wrapText="1"/>
    </xf>
    <xf numFmtId="49" fontId="11" fillId="14" borderId="1" xfId="0" applyNumberFormat="1" applyFont="1" applyFill="1" applyBorder="1" applyAlignment="1">
      <alignment vertical="center" wrapText="1"/>
    </xf>
    <xf numFmtId="0" fontId="11" fillId="14" borderId="1" xfId="0" applyFont="1" applyFill="1" applyBorder="1" applyAlignment="1" applyProtection="1">
      <alignment wrapText="1"/>
      <protection locked="0"/>
    </xf>
    <xf numFmtId="0" fontId="12" fillId="0" borderId="41" xfId="0" applyFont="1" applyBorder="1" applyAlignment="1">
      <alignment horizontal="justify" vertical="center" wrapText="1"/>
    </xf>
    <xf numFmtId="0" fontId="12" fillId="2" borderId="41" xfId="0" applyFont="1" applyFill="1" applyBorder="1" applyAlignment="1">
      <alignment horizontal="justify" vertical="center" wrapText="1"/>
    </xf>
    <xf numFmtId="0" fontId="12" fillId="2" borderId="41"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7" fillId="10" borderId="14"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8" fillId="10" borderId="1" xfId="0" applyFont="1" applyFill="1" applyBorder="1" applyAlignment="1">
      <alignment horizontal="center" vertical="center"/>
    </xf>
    <xf numFmtId="0" fontId="0" fillId="10" borderId="1" xfId="0" applyFill="1" applyBorder="1" applyAlignment="1">
      <alignment vertical="center" wrapText="1"/>
    </xf>
    <xf numFmtId="1" fontId="9" fillId="0" borderId="1" xfId="0" applyNumberFormat="1" applyFont="1" applyBorder="1" applyAlignment="1" applyProtection="1">
      <alignment horizontal="center" vertical="center" wrapText="1"/>
      <protection locked="0"/>
    </xf>
    <xf numFmtId="0" fontId="11" fillId="16"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1" fillId="17" borderId="0" xfId="0" applyFont="1" applyFill="1" applyAlignment="1">
      <alignment horizontal="center" vertical="center" wrapText="1"/>
    </xf>
    <xf numFmtId="0" fontId="12" fillId="17" borderId="5" xfId="0" applyFont="1" applyFill="1" applyBorder="1" applyAlignment="1">
      <alignment horizontal="center" vertical="center" wrapText="1"/>
    </xf>
    <xf numFmtId="1" fontId="10" fillId="17" borderId="1" xfId="0" applyNumberFormat="1" applyFont="1" applyFill="1" applyBorder="1" applyAlignment="1" applyProtection="1">
      <alignment horizontal="center" vertical="center" wrapText="1"/>
      <protection locked="0"/>
    </xf>
    <xf numFmtId="0" fontId="10" fillId="17" borderId="1" xfId="0" applyFont="1" applyFill="1" applyBorder="1" applyAlignment="1" applyProtection="1">
      <alignment horizontal="center" vertical="center" wrapText="1"/>
      <protection locked="0"/>
    </xf>
    <xf numFmtId="0" fontId="12" fillId="17"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9" borderId="1" xfId="2130" applyFont="1" applyFill="1" applyBorder="1" applyAlignment="1">
      <alignment horizontal="center" vertical="center" wrapText="1"/>
    </xf>
    <xf numFmtId="0" fontId="11" fillId="19" borderId="2"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2" fillId="15" borderId="41" xfId="0" applyFont="1" applyFill="1" applyBorder="1" applyAlignment="1">
      <alignment horizontal="center" vertical="center" wrapText="1"/>
    </xf>
    <xf numFmtId="0" fontId="11" fillId="2" borderId="0" xfId="0" applyFont="1" applyFill="1" applyAlignment="1" applyProtection="1">
      <alignment horizontal="left" vertical="center" wrapText="1"/>
      <protection locked="0"/>
    </xf>
    <xf numFmtId="9" fontId="9" fillId="0" borderId="1" xfId="1" applyFont="1" applyFill="1" applyBorder="1" applyAlignment="1" applyProtection="1">
      <alignment horizontal="center" vertical="center" wrapText="1"/>
    </xf>
    <xf numFmtId="9" fontId="10" fillId="16" borderId="1" xfId="0" applyNumberFormat="1" applyFont="1" applyFill="1" applyBorder="1" applyAlignment="1">
      <alignment horizontal="center" vertical="center" wrapText="1"/>
    </xf>
    <xf numFmtId="9" fontId="9" fillId="16" borderId="1" xfId="1" applyFont="1" applyFill="1" applyBorder="1" applyAlignment="1" applyProtection="1">
      <alignment horizontal="center" vertical="center" wrapText="1"/>
    </xf>
    <xf numFmtId="9" fontId="10" fillId="17" borderId="1" xfId="0" applyNumberFormat="1" applyFont="1" applyFill="1" applyBorder="1" applyAlignment="1">
      <alignment horizontal="center" vertical="center" wrapText="1"/>
    </xf>
    <xf numFmtId="9" fontId="9" fillId="17" borderId="1" xfId="1" applyFont="1" applyFill="1" applyBorder="1" applyAlignment="1" applyProtection="1">
      <alignment horizontal="center" vertical="center" wrapText="1"/>
    </xf>
    <xf numFmtId="9" fontId="10" fillId="19" borderId="1" xfId="0" applyNumberFormat="1" applyFont="1" applyFill="1" applyBorder="1" applyAlignment="1">
      <alignment horizontal="center" vertical="center" wrapText="1"/>
    </xf>
    <xf numFmtId="0" fontId="12" fillId="14" borderId="41" xfId="0" applyFont="1" applyFill="1" applyBorder="1" applyAlignment="1">
      <alignment horizontal="center" vertical="center" wrapText="1"/>
    </xf>
    <xf numFmtId="49" fontId="12" fillId="2" borderId="1" xfId="0" applyNumberFormat="1" applyFont="1" applyFill="1" applyBorder="1" applyAlignment="1" applyProtection="1">
      <alignment horizontal="center" vertical="center" wrapText="1"/>
      <protection locked="0"/>
    </xf>
    <xf numFmtId="9" fontId="12" fillId="14" borderId="41" xfId="0" applyNumberFormat="1" applyFont="1" applyFill="1" applyBorder="1" applyAlignment="1">
      <alignment horizontal="center" vertical="center" wrapText="1"/>
    </xf>
    <xf numFmtId="49" fontId="11" fillId="14" borderId="41" xfId="0" applyNumberFormat="1" applyFont="1" applyFill="1" applyBorder="1" applyAlignment="1">
      <alignment vertical="center" wrapText="1"/>
    </xf>
    <xf numFmtId="0" fontId="11" fillId="2" borderId="1" xfId="0" applyFont="1" applyFill="1" applyBorder="1" applyAlignment="1" applyProtection="1">
      <alignment wrapText="1"/>
      <protection locked="0"/>
    </xf>
    <xf numFmtId="0" fontId="18" fillId="0" borderId="1" xfId="0" quotePrefix="1" applyFont="1" applyBorder="1" applyAlignment="1">
      <alignment horizontal="center" vertical="center" wrapText="1"/>
    </xf>
    <xf numFmtId="0" fontId="7" fillId="10" borderId="1" xfId="0" quotePrefix="1" applyFont="1" applyFill="1" applyBorder="1" applyAlignment="1">
      <alignment horizontal="center" vertical="center" wrapText="1"/>
    </xf>
    <xf numFmtId="9" fontId="10" fillId="18" borderId="1" xfId="0" applyNumberFormat="1" applyFont="1" applyFill="1" applyBorder="1" applyAlignment="1">
      <alignment horizontal="center" vertical="center" wrapText="1"/>
    </xf>
    <xf numFmtId="9" fontId="10" fillId="19" borderId="22" xfId="1" applyFont="1" applyFill="1" applyBorder="1" applyAlignment="1" applyProtection="1">
      <alignment horizontal="center" vertical="center" wrapText="1"/>
    </xf>
    <xf numFmtId="9" fontId="10" fillId="17" borderId="22" xfId="1" applyFont="1" applyFill="1" applyBorder="1" applyAlignment="1" applyProtection="1">
      <alignment horizontal="center" vertical="center" wrapText="1"/>
    </xf>
    <xf numFmtId="9" fontId="10" fillId="21" borderId="1" xfId="0" applyNumberFormat="1" applyFont="1" applyFill="1" applyBorder="1" applyAlignment="1">
      <alignment horizontal="center" vertical="center" wrapText="1"/>
    </xf>
    <xf numFmtId="9" fontId="10" fillId="21" borderId="22" xfId="1" applyFont="1" applyFill="1" applyBorder="1" applyAlignment="1" applyProtection="1">
      <alignment horizontal="center" vertical="center" wrapText="1"/>
    </xf>
    <xf numFmtId="49"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0" fontId="10" fillId="10" borderId="5"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2" fillId="0" borderId="0" xfId="0" applyFont="1" applyAlignment="1" applyProtection="1">
      <alignment horizontal="left" wrapText="1"/>
      <protection locked="0"/>
    </xf>
    <xf numFmtId="9" fontId="10" fillId="17" borderId="1" xfId="1" applyFont="1" applyFill="1" applyBorder="1" applyAlignment="1" applyProtection="1">
      <alignment horizontal="center" vertical="center" wrapText="1"/>
    </xf>
    <xf numFmtId="9" fontId="10" fillId="18" borderId="1" xfId="1" applyFont="1" applyFill="1" applyBorder="1" applyAlignment="1" applyProtection="1">
      <alignment horizontal="center" vertical="center" wrapText="1"/>
    </xf>
    <xf numFmtId="9" fontId="10" fillId="19" borderId="1" xfId="1" applyFont="1" applyFill="1" applyBorder="1" applyAlignment="1" applyProtection="1">
      <alignment horizontal="center" vertical="center" wrapText="1"/>
    </xf>
    <xf numFmtId="0" fontId="12" fillId="17" borderId="1" xfId="0" applyFont="1" applyFill="1" applyBorder="1" applyAlignment="1" applyProtection="1">
      <alignment horizontal="center" vertical="center" wrapText="1"/>
      <protection locked="0"/>
    </xf>
    <xf numFmtId="1" fontId="12" fillId="17" borderId="1" xfId="0" applyNumberFormat="1" applyFont="1" applyFill="1" applyBorder="1" applyAlignment="1" applyProtection="1">
      <alignment horizontal="center" vertical="center" wrapText="1"/>
      <protection locked="0"/>
    </xf>
    <xf numFmtId="1" fontId="12" fillId="17" borderId="3" xfId="0" applyNumberFormat="1" applyFont="1" applyFill="1" applyBorder="1" applyAlignment="1" applyProtection="1">
      <alignment horizontal="center" vertical="center" wrapText="1"/>
      <protection locked="0"/>
    </xf>
    <xf numFmtId="1" fontId="11" fillId="17" borderId="1" xfId="0" applyNumberFormat="1" applyFont="1" applyFill="1" applyBorder="1" applyAlignment="1" applyProtection="1">
      <alignment horizontal="center" vertical="center" wrapText="1"/>
      <protection locked="0"/>
    </xf>
    <xf numFmtId="0" fontId="12" fillId="18" borderId="1" xfId="0" applyFont="1" applyFill="1" applyBorder="1" applyAlignment="1">
      <alignment horizontal="center" vertical="center" wrapText="1"/>
    </xf>
    <xf numFmtId="0" fontId="12" fillId="18" borderId="1" xfId="0" applyFont="1" applyFill="1" applyBorder="1" applyAlignment="1" applyProtection="1">
      <alignment horizontal="center" vertical="center" wrapText="1"/>
      <protection locked="0"/>
    </xf>
    <xf numFmtId="1" fontId="12" fillId="18" borderId="1" xfId="0" applyNumberFormat="1" applyFont="1" applyFill="1" applyBorder="1" applyAlignment="1" applyProtection="1">
      <alignment horizontal="center" vertical="center" wrapText="1"/>
      <protection locked="0"/>
    </xf>
    <xf numFmtId="1" fontId="12" fillId="18" borderId="3" xfId="0" applyNumberFormat="1" applyFont="1" applyFill="1" applyBorder="1" applyAlignment="1" applyProtection="1">
      <alignment horizontal="center" vertical="center" wrapText="1"/>
      <protection locked="0"/>
    </xf>
    <xf numFmtId="1" fontId="11" fillId="18" borderId="1" xfId="0" applyNumberFormat="1" applyFont="1" applyFill="1" applyBorder="1" applyAlignment="1" applyProtection="1">
      <alignment horizontal="center" vertical="center" wrapText="1"/>
      <protection locked="0"/>
    </xf>
    <xf numFmtId="0" fontId="11" fillId="19" borderId="1" xfId="0" applyFont="1" applyFill="1" applyBorder="1" applyAlignment="1" applyProtection="1">
      <alignment horizontal="center" vertical="center" wrapText="1"/>
      <protection locked="0"/>
    </xf>
    <xf numFmtId="1" fontId="12" fillId="19" borderId="1" xfId="0" applyNumberFormat="1" applyFont="1" applyFill="1" applyBorder="1" applyAlignment="1" applyProtection="1">
      <alignment horizontal="center" vertical="center" wrapText="1"/>
      <protection locked="0"/>
    </xf>
    <xf numFmtId="1" fontId="11" fillId="19" borderId="1" xfId="0" applyNumberFormat="1" applyFont="1" applyFill="1" applyBorder="1" applyAlignment="1" applyProtection="1">
      <alignment horizontal="center" vertical="center" wrapText="1"/>
      <protection locked="0"/>
    </xf>
    <xf numFmtId="0" fontId="12" fillId="16" borderId="3" xfId="0" applyFont="1" applyFill="1" applyBorder="1" applyAlignment="1">
      <alignment horizontal="center" vertical="center" wrapText="1"/>
    </xf>
    <xf numFmtId="1" fontId="11" fillId="16" borderId="1" xfId="0" applyNumberFormat="1" applyFont="1" applyFill="1" applyBorder="1" applyAlignment="1" applyProtection="1">
      <alignment horizontal="center" vertical="center" wrapText="1"/>
      <protection locked="0"/>
    </xf>
    <xf numFmtId="0" fontId="11" fillId="17" borderId="1" xfId="0" applyFont="1" applyFill="1" applyBorder="1" applyAlignment="1" applyProtection="1">
      <alignment horizontal="center" vertical="center" wrapText="1"/>
      <protection locked="0"/>
    </xf>
    <xf numFmtId="9" fontId="10" fillId="15" borderId="22" xfId="1" applyFont="1" applyFill="1" applyBorder="1" applyAlignment="1" applyProtection="1">
      <alignment horizontal="center" vertical="center" wrapText="1"/>
    </xf>
    <xf numFmtId="9" fontId="10" fillId="15" borderId="1" xfId="0" applyNumberFormat="1" applyFont="1" applyFill="1" applyBorder="1" applyAlignment="1">
      <alignment horizontal="center" vertical="center" wrapText="1"/>
    </xf>
    <xf numFmtId="9" fontId="10" fillId="4" borderId="1" xfId="1" applyFont="1" applyFill="1" applyBorder="1" applyAlignment="1">
      <alignment horizontal="center" vertical="center" wrapText="1"/>
    </xf>
    <xf numFmtId="9" fontId="10" fillId="4" borderId="1"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2" borderId="1" xfId="0" applyFont="1" applyFill="1" applyBorder="1" applyAlignment="1">
      <alignment horizontal="center" vertical="center" wrapText="1"/>
    </xf>
    <xf numFmtId="10" fontId="10" fillId="0" borderId="1" xfId="0" applyNumberFormat="1" applyFont="1" applyBorder="1" applyAlignment="1">
      <alignment horizontal="center" vertical="center" wrapText="1"/>
    </xf>
    <xf numFmtId="10" fontId="10" fillId="0" borderId="5" xfId="0" applyNumberFormat="1" applyFont="1" applyBorder="1" applyAlignment="1">
      <alignment horizontal="center" vertical="center" wrapText="1"/>
    </xf>
    <xf numFmtId="10"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4" borderId="1" xfId="0" applyFont="1" applyFill="1" applyBorder="1" applyAlignment="1" applyProtection="1">
      <alignment horizontal="center" vertical="center" wrapText="1"/>
      <protection locked="0"/>
    </xf>
    <xf numFmtId="49" fontId="11" fillId="4" borderId="1" xfId="0" applyNumberFormat="1" applyFont="1" applyFill="1" applyBorder="1" applyAlignment="1" applyProtection="1">
      <alignment horizontal="center" vertical="center" wrapText="1"/>
      <protection locked="0"/>
    </xf>
    <xf numFmtId="9" fontId="10" fillId="18" borderId="22" xfId="1" applyFont="1" applyFill="1" applyBorder="1" applyAlignment="1" applyProtection="1">
      <alignment horizontal="center" vertical="center" wrapText="1"/>
    </xf>
    <xf numFmtId="0" fontId="38" fillId="19" borderId="1" xfId="0" applyFont="1" applyFill="1" applyBorder="1" applyAlignment="1">
      <alignment horizontal="center" vertical="center" wrapText="1"/>
    </xf>
    <xf numFmtId="0" fontId="38" fillId="19" borderId="2" xfId="0" applyFont="1" applyFill="1" applyBorder="1" applyAlignment="1">
      <alignment horizontal="center" vertical="center" wrapText="1"/>
    </xf>
    <xf numFmtId="0" fontId="12" fillId="19" borderId="1" xfId="0" applyFont="1" applyFill="1" applyBorder="1" applyAlignment="1">
      <alignment horizontal="center" vertical="center" wrapText="1"/>
    </xf>
    <xf numFmtId="0" fontId="12" fillId="19" borderId="1" xfId="0" applyFont="1" applyFill="1" applyBorder="1" applyAlignment="1" applyProtection="1">
      <alignment horizontal="center" vertical="center" wrapText="1"/>
      <protection locked="0"/>
    </xf>
    <xf numFmtId="0" fontId="12" fillId="20" borderId="3" xfId="0" applyFont="1" applyFill="1" applyBorder="1" applyAlignment="1">
      <alignment horizontal="center" vertical="center" wrapText="1"/>
    </xf>
    <xf numFmtId="0" fontId="12" fillId="20" borderId="1" xfId="0" applyFont="1" applyFill="1" applyBorder="1" applyAlignment="1" applyProtection="1">
      <alignment horizontal="center" vertical="center" wrapText="1"/>
      <protection locked="0"/>
    </xf>
    <xf numFmtId="9" fontId="10" fillId="20" borderId="1" xfId="0" applyNumberFormat="1"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7" borderId="8" xfId="0" applyFont="1" applyFill="1" applyBorder="1" applyAlignment="1">
      <alignment horizontal="center" vertical="center"/>
    </xf>
    <xf numFmtId="9" fontId="10" fillId="4" borderId="22" xfId="1" applyFont="1" applyFill="1" applyBorder="1" applyAlignment="1" applyProtection="1">
      <alignment horizontal="center" vertical="center" wrapText="1"/>
    </xf>
    <xf numFmtId="3" fontId="12" fillId="4" borderId="1" xfId="2130" applyNumberFormat="1" applyFont="1" applyFill="1" applyBorder="1" applyAlignment="1">
      <alignment horizontal="center" vertical="center" wrapText="1"/>
    </xf>
    <xf numFmtId="3" fontId="12" fillId="0" borderId="1" xfId="2130" applyNumberFormat="1" applyFont="1" applyBorder="1" applyAlignment="1">
      <alignment horizontal="center" vertical="center" wrapText="1"/>
    </xf>
    <xf numFmtId="0" fontId="12" fillId="7" borderId="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1" fillId="16" borderId="1" xfId="0" applyFont="1" applyFill="1" applyBorder="1" applyAlignment="1" applyProtection="1">
      <alignment horizontal="center" vertical="center" wrapText="1"/>
      <protection locked="0"/>
    </xf>
    <xf numFmtId="0" fontId="12" fillId="21" borderId="1"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11" fillId="4" borderId="19"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1" fillId="4" borderId="18" xfId="0" applyFont="1" applyFill="1" applyBorder="1" applyAlignment="1">
      <alignment horizontal="center" vertical="center" wrapText="1"/>
    </xf>
    <xf numFmtId="49" fontId="0" fillId="0" borderId="0" xfId="0" applyNumberForma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39" fillId="18" borderId="1" xfId="0" applyFont="1" applyFill="1" applyBorder="1" applyAlignment="1">
      <alignment horizontal="center" vertical="center" wrapText="1"/>
    </xf>
    <xf numFmtId="0" fontId="39" fillId="19" borderId="1" xfId="0" applyFont="1" applyFill="1" applyBorder="1" applyAlignment="1">
      <alignment horizontal="center" vertical="center" wrapText="1"/>
    </xf>
    <xf numFmtId="1" fontId="12"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 fontId="11" fillId="21" borderId="1" xfId="0" applyNumberFormat="1" applyFont="1" applyFill="1" applyBorder="1" applyAlignment="1" applyProtection="1">
      <alignment horizontal="center" vertical="center" wrapText="1"/>
      <protection locked="0"/>
    </xf>
    <xf numFmtId="0" fontId="39" fillId="15" borderId="1" xfId="0" applyFont="1" applyFill="1" applyBorder="1" applyAlignment="1">
      <alignment horizontal="center" vertical="center" wrapText="1"/>
    </xf>
    <xf numFmtId="0" fontId="9" fillId="0" borderId="0" xfId="0" applyFont="1" applyAlignment="1" applyProtection="1">
      <alignment horizontal="center" vertical="center" wrapText="1"/>
      <protection locked="0"/>
    </xf>
    <xf numFmtId="0" fontId="9" fillId="0" borderId="0" xfId="0" applyFont="1" applyAlignment="1" applyProtection="1">
      <alignment wrapText="1"/>
      <protection locked="0"/>
    </xf>
    <xf numFmtId="49" fontId="11" fillId="13" borderId="1" xfId="0" applyNumberFormat="1" applyFont="1" applyFill="1" applyBorder="1" applyAlignment="1">
      <alignment horizontal="center" vertical="center" wrapText="1"/>
    </xf>
    <xf numFmtId="0" fontId="11" fillId="0" borderId="0" xfId="0" applyFont="1" applyAlignment="1" applyProtection="1">
      <alignment horizontal="center" wrapText="1"/>
      <protection locked="0"/>
    </xf>
    <xf numFmtId="0" fontId="11" fillId="0" borderId="5" xfId="0" applyFont="1" applyBorder="1" applyAlignment="1" applyProtection="1">
      <alignment horizontal="center" vertical="center" wrapText="1"/>
      <protection locked="0"/>
    </xf>
    <xf numFmtId="9" fontId="12" fillId="2" borderId="5" xfId="0" applyNumberFormat="1" applyFont="1" applyFill="1" applyBorder="1" applyAlignment="1">
      <alignment horizontal="center" vertical="center" wrapText="1"/>
    </xf>
    <xf numFmtId="9" fontId="10" fillId="0" borderId="12" xfId="0" applyNumberFormat="1" applyFont="1" applyBorder="1" applyAlignment="1">
      <alignment horizontal="center" vertical="center" wrapText="1"/>
    </xf>
    <xf numFmtId="1" fontId="11" fillId="0" borderId="1" xfId="0" applyNumberFormat="1" applyFont="1" applyBorder="1" applyAlignment="1" applyProtection="1">
      <alignment horizontal="center" vertical="center" wrapText="1"/>
      <protection locked="0"/>
    </xf>
    <xf numFmtId="1" fontId="0" fillId="0" borderId="12" xfId="0" applyNumberFormat="1" applyBorder="1" applyAlignment="1" applyProtection="1">
      <alignment horizontal="center" vertical="center" wrapText="1"/>
      <protection locked="0"/>
    </xf>
    <xf numFmtId="1" fontId="11" fillId="0" borderId="35" xfId="0" applyNumberFormat="1" applyFont="1" applyBorder="1" applyAlignment="1" applyProtection="1">
      <alignment horizontal="center" vertical="center" wrapText="1"/>
      <protection locked="0"/>
    </xf>
    <xf numFmtId="0" fontId="1" fillId="0" borderId="0" xfId="0" applyFont="1" applyAlignment="1">
      <alignment wrapText="1"/>
    </xf>
    <xf numFmtId="9" fontId="12" fillId="0" borderId="1" xfId="3115" applyFont="1" applyFill="1" applyBorder="1" applyAlignment="1" applyProtection="1">
      <alignment horizontal="center" vertical="center" wrapText="1"/>
    </xf>
    <xf numFmtId="9" fontId="10" fillId="0" borderId="1" xfId="3115" applyFont="1" applyFill="1" applyBorder="1" applyAlignment="1" applyProtection="1">
      <alignment horizontal="center" vertical="center" wrapText="1"/>
    </xf>
    <xf numFmtId="9" fontId="12" fillId="2" borderId="1" xfId="3115" applyFont="1" applyFill="1" applyBorder="1" applyAlignment="1" applyProtection="1">
      <alignment horizontal="center" vertical="center" wrapText="1"/>
    </xf>
    <xf numFmtId="49" fontId="0" fillId="0" borderId="1" xfId="0" applyNumberFormat="1" applyBorder="1" applyAlignment="1" applyProtection="1">
      <alignment wrapText="1"/>
      <protection locked="0"/>
    </xf>
    <xf numFmtId="0" fontId="1" fillId="0" borderId="0" xfId="0" applyFont="1" applyAlignment="1" applyProtection="1">
      <alignment horizontal="left" wrapText="1"/>
      <protection locked="0"/>
    </xf>
    <xf numFmtId="9" fontId="10" fillId="2" borderId="1" xfId="3115" applyFont="1" applyFill="1" applyBorder="1" applyAlignment="1" applyProtection="1">
      <alignment horizontal="center" vertical="center" wrapText="1"/>
    </xf>
    <xf numFmtId="0" fontId="12" fillId="0" borderId="1" xfId="0" applyFont="1" applyBorder="1" applyAlignment="1" applyProtection="1">
      <alignment vertical="center" wrapText="1"/>
      <protection locked="0"/>
    </xf>
    <xf numFmtId="49" fontId="12" fillId="0" borderId="1" xfId="0" applyNumberFormat="1" applyFont="1" applyBorder="1" applyAlignment="1" applyProtection="1">
      <alignment wrapText="1"/>
      <protection locked="0"/>
    </xf>
    <xf numFmtId="172" fontId="12" fillId="0" borderId="1" xfId="3115" applyNumberFormat="1" applyFont="1" applyFill="1" applyBorder="1" applyAlignment="1" applyProtection="1">
      <alignment horizontal="center" vertical="center" wrapText="1"/>
    </xf>
    <xf numFmtId="0" fontId="11" fillId="0" borderId="1" xfId="0" applyFont="1" applyBorder="1" applyAlignment="1" applyProtection="1">
      <alignment wrapText="1"/>
      <protection locked="0"/>
    </xf>
    <xf numFmtId="0" fontId="12" fillId="0" borderId="1" xfId="0" applyFont="1" applyBorder="1" applyAlignment="1" applyProtection="1">
      <alignment wrapText="1"/>
      <protection locked="0"/>
    </xf>
    <xf numFmtId="0" fontId="17" fillId="0" borderId="1" xfId="0" applyFont="1" applyBorder="1" applyAlignment="1" applyProtection="1">
      <alignment horizontal="left" vertical="center" wrapText="1"/>
      <protection locked="0"/>
    </xf>
    <xf numFmtId="49" fontId="12" fillId="2" borderId="1" xfId="0" applyNumberFormat="1" applyFont="1" applyFill="1" applyBorder="1" applyAlignment="1" applyProtection="1">
      <alignment vertical="center" wrapText="1"/>
      <protection locked="0"/>
    </xf>
    <xf numFmtId="0" fontId="12" fillId="2" borderId="1" xfId="0" applyFont="1" applyFill="1" applyBorder="1" applyAlignment="1">
      <alignment horizontal="center" vertical="center"/>
    </xf>
    <xf numFmtId="9" fontId="12" fillId="0" borderId="34" xfId="3115" applyFont="1" applyFill="1" applyBorder="1" applyAlignment="1" applyProtection="1">
      <alignment horizontal="center" vertical="center" wrapText="1"/>
    </xf>
    <xf numFmtId="9" fontId="12" fillId="0" borderId="22" xfId="3115" applyFont="1" applyFill="1" applyBorder="1" applyAlignment="1" applyProtection="1">
      <alignment horizontal="center" vertical="center" wrapText="1"/>
    </xf>
    <xf numFmtId="9" fontId="12" fillId="0" borderId="22" xfId="3115" applyFont="1" applyFill="1" applyBorder="1" applyAlignment="1" applyProtection="1">
      <alignment horizontal="center" vertical="center"/>
    </xf>
    <xf numFmtId="9" fontId="12" fillId="0" borderId="38" xfId="3115" applyFont="1" applyFill="1" applyBorder="1" applyAlignment="1" applyProtection="1">
      <alignment horizontal="center" vertical="center"/>
    </xf>
    <xf numFmtId="0" fontId="12" fillId="11" borderId="45" xfId="0" applyFont="1" applyFill="1" applyBorder="1" applyAlignment="1">
      <alignment horizontal="center" vertical="center"/>
    </xf>
    <xf numFmtId="0" fontId="19" fillId="2" borderId="1" xfId="0" applyFont="1" applyFill="1" applyBorder="1" applyAlignment="1">
      <alignment horizontal="left" vertical="top" wrapText="1"/>
    </xf>
    <xf numFmtId="0" fontId="20" fillId="2" borderId="1" xfId="0" applyFont="1" applyFill="1" applyBorder="1" applyAlignment="1">
      <alignment horizontal="left" vertical="top" wrapText="1"/>
    </xf>
    <xf numFmtId="0" fontId="19" fillId="0" borderId="1" xfId="0" applyFont="1" applyBorder="1" applyAlignment="1">
      <alignment horizontal="center" vertical="top" wrapText="1"/>
    </xf>
    <xf numFmtId="1" fontId="20" fillId="0" borderId="1" xfId="0" applyNumberFormat="1" applyFont="1" applyBorder="1" applyAlignment="1" applyProtection="1">
      <alignment horizontal="center" vertical="center" wrapText="1"/>
      <protection locked="0"/>
    </xf>
    <xf numFmtId="9" fontId="41" fillId="0" borderId="1" xfId="0" applyNumberFormat="1" applyFont="1" applyBorder="1" applyAlignment="1">
      <alignment horizontal="center" vertical="center" wrapText="1"/>
    </xf>
    <xf numFmtId="0" fontId="20" fillId="0" borderId="1" xfId="0" applyFont="1" applyBorder="1" applyAlignment="1">
      <alignment horizontal="left" vertical="top" wrapText="1"/>
    </xf>
    <xf numFmtId="9" fontId="41" fillId="0" borderId="22" xfId="3115" applyFont="1" applyFill="1" applyBorder="1" applyAlignment="1" applyProtection="1">
      <alignment horizontal="center" vertical="center" wrapText="1"/>
    </xf>
    <xf numFmtId="9" fontId="10" fillId="0" borderId="22" xfId="3115" applyFont="1" applyFill="1" applyBorder="1" applyAlignment="1" applyProtection="1">
      <alignment horizontal="center" vertical="center" wrapText="1"/>
    </xf>
    <xf numFmtId="0" fontId="20" fillId="0" borderId="5" xfId="0" quotePrefix="1" applyFont="1" applyBorder="1" applyAlignment="1">
      <alignment horizontal="left" vertical="top" wrapText="1"/>
    </xf>
    <xf numFmtId="0" fontId="19" fillId="0" borderId="1" xfId="0" quotePrefix="1" applyFont="1" applyBorder="1" applyAlignment="1">
      <alignment horizontal="left" vertical="top" wrapText="1"/>
    </xf>
    <xf numFmtId="0" fontId="19" fillId="2" borderId="1" xfId="2130" applyFont="1" applyFill="1" applyBorder="1" applyAlignment="1">
      <alignment horizontal="center" vertical="top" wrapText="1"/>
    </xf>
    <xf numFmtId="0" fontId="20" fillId="0" borderId="1" xfId="0" applyFont="1" applyBorder="1" applyAlignment="1">
      <alignment vertical="top" wrapText="1"/>
    </xf>
    <xf numFmtId="0" fontId="13" fillId="0" borderId="2" xfId="0" applyFont="1" applyBorder="1" applyAlignment="1">
      <alignment horizontal="left" vertical="top" wrapText="1"/>
    </xf>
    <xf numFmtId="0" fontId="13" fillId="0" borderId="1" xfId="0" applyFont="1" applyBorder="1" applyAlignment="1">
      <alignment horizontal="justify" vertical="top" wrapText="1"/>
    </xf>
    <xf numFmtId="0" fontId="13" fillId="0" borderId="0" xfId="0" applyFont="1" applyAlignment="1">
      <alignment horizontal="justify" vertical="top" wrapText="1"/>
    </xf>
    <xf numFmtId="0" fontId="19" fillId="2" borderId="1" xfId="2130" applyFont="1" applyFill="1" applyBorder="1" applyAlignment="1">
      <alignment horizontal="center" vertical="center" wrapText="1"/>
    </xf>
    <xf numFmtId="1" fontId="20" fillId="0" borderId="12" xfId="0" applyNumberFormat="1" applyFont="1" applyBorder="1" applyAlignment="1">
      <alignment horizontal="center" vertical="center" wrapText="1"/>
    </xf>
    <xf numFmtId="1" fontId="20" fillId="0" borderId="12" xfId="0" applyNumberFormat="1" applyFont="1" applyBorder="1" applyAlignment="1" applyProtection="1">
      <alignment horizontal="center" vertical="center" wrapText="1"/>
      <protection locked="0"/>
    </xf>
    <xf numFmtId="9" fontId="41" fillId="0" borderId="12" xfId="0" applyNumberFormat="1" applyFont="1" applyBorder="1" applyAlignment="1">
      <alignment horizontal="center" vertical="center" wrapText="1"/>
    </xf>
    <xf numFmtId="0" fontId="20" fillId="0" borderId="0" xfId="0" applyFont="1" applyAlignment="1" applyProtection="1">
      <alignment vertical="top" wrapText="1"/>
      <protection locked="0"/>
    </xf>
    <xf numFmtId="9" fontId="41" fillId="0" borderId="38" xfId="3115" applyFont="1" applyFill="1" applyBorder="1" applyAlignment="1" applyProtection="1">
      <alignment horizontal="center" vertical="center" wrapText="1"/>
    </xf>
    <xf numFmtId="9" fontId="10" fillId="0" borderId="38" xfId="3115" applyFont="1" applyFill="1" applyBorder="1" applyAlignment="1" applyProtection="1">
      <alignment horizontal="center" vertical="center" wrapText="1"/>
    </xf>
    <xf numFmtId="0" fontId="13" fillId="0" borderId="0" xfId="0" applyFont="1" applyAlignment="1">
      <alignment horizontal="justify" vertical="top"/>
    </xf>
    <xf numFmtId="0" fontId="13" fillId="0" borderId="1" xfId="0" applyFont="1" applyBorder="1" applyAlignment="1">
      <alignment horizontal="justify" vertical="top"/>
    </xf>
    <xf numFmtId="0" fontId="20" fillId="0" borderId="1" xfId="0" applyFont="1" applyBorder="1" applyAlignment="1" applyProtection="1">
      <alignment vertical="top" wrapText="1"/>
      <protection locked="0"/>
    </xf>
    <xf numFmtId="0" fontId="0" fillId="0" borderId="12" xfId="0" applyBorder="1" applyAlignment="1" applyProtection="1">
      <alignment vertical="top" wrapText="1"/>
      <protection locked="0"/>
    </xf>
    <xf numFmtId="0" fontId="19" fillId="0" borderId="1" xfId="0" applyFont="1" applyBorder="1" applyAlignment="1">
      <alignment horizontal="left" vertical="center" wrapText="1"/>
    </xf>
    <xf numFmtId="0" fontId="13" fillId="0" borderId="0" xfId="0" applyFont="1" applyAlignment="1">
      <alignment horizontal="justify" vertical="center"/>
    </xf>
    <xf numFmtId="0" fontId="13" fillId="0" borderId="1" xfId="2130" applyFont="1" applyBorder="1" applyAlignment="1">
      <alignment horizontal="left" vertical="top" wrapText="1"/>
    </xf>
    <xf numFmtId="167" fontId="20" fillId="0" borderId="32" xfId="3112" applyFont="1" applyFill="1" applyBorder="1" applyAlignment="1" applyProtection="1">
      <alignment horizontal="center" vertical="center" wrapText="1"/>
      <protection locked="0"/>
    </xf>
    <xf numFmtId="167" fontId="20" fillId="0" borderId="1" xfId="3112" applyFont="1" applyFill="1" applyBorder="1" applyAlignment="1" applyProtection="1">
      <alignment horizontal="center" vertical="center" wrapText="1"/>
      <protection locked="0"/>
    </xf>
    <xf numFmtId="0" fontId="19" fillId="0" borderId="0" xfId="0" applyFont="1" applyAlignment="1" applyProtection="1">
      <alignment vertical="top" wrapText="1"/>
      <protection locked="0"/>
    </xf>
    <xf numFmtId="3" fontId="20" fillId="0" borderId="1" xfId="0" applyNumberFormat="1" applyFont="1" applyBorder="1" applyAlignment="1">
      <alignment horizontal="right" vertical="center"/>
    </xf>
    <xf numFmtId="3" fontId="20" fillId="0" borderId="0" xfId="0" applyNumberFormat="1" applyFont="1" applyAlignment="1">
      <alignment horizontal="right" vertical="center"/>
    </xf>
    <xf numFmtId="3" fontId="20" fillId="0" borderId="1" xfId="0" applyNumberFormat="1" applyFont="1" applyBorder="1" applyAlignment="1" applyProtection="1">
      <alignment horizontal="center" vertical="center" wrapText="1"/>
      <protection locked="0"/>
    </xf>
    <xf numFmtId="1" fontId="11" fillId="0" borderId="32" xfId="0" applyNumberFormat="1" applyFont="1" applyBorder="1" applyAlignment="1">
      <alignment horizontal="center" vertical="center"/>
    </xf>
    <xf numFmtId="165" fontId="1" fillId="0" borderId="32" xfId="3113"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0" fillId="0" borderId="1" xfId="0" applyBorder="1" applyAlignment="1">
      <alignment vertical="center" wrapText="1"/>
    </xf>
    <xf numFmtId="0" fontId="19" fillId="0" borderId="3" xfId="0" applyFont="1" applyBorder="1" applyAlignment="1">
      <alignment horizontal="left" vertical="top" wrapText="1"/>
    </xf>
    <xf numFmtId="9" fontId="41" fillId="0" borderId="2" xfId="3115" applyFont="1" applyFill="1" applyBorder="1" applyAlignment="1" applyProtection="1">
      <alignment horizontal="center" vertical="center" wrapText="1"/>
    </xf>
    <xf numFmtId="0" fontId="19" fillId="0" borderId="1" xfId="0" applyFont="1" applyBorder="1" applyAlignment="1">
      <alignment vertical="top" wrapText="1"/>
    </xf>
    <xf numFmtId="173" fontId="20" fillId="0" borderId="1" xfId="0" applyNumberFormat="1" applyFont="1" applyBorder="1" applyAlignment="1" applyProtection="1">
      <alignment horizontal="center" vertical="center" wrapText="1"/>
      <protection locked="0"/>
    </xf>
    <xf numFmtId="166" fontId="20" fillId="0" borderId="1" xfId="3114" applyFont="1" applyFill="1" applyBorder="1" applyAlignment="1">
      <alignment horizontal="center" vertical="center" wrapText="1"/>
    </xf>
    <xf numFmtId="168" fontId="20" fillId="0" borderId="1" xfId="1454" applyFont="1" applyBorder="1" applyAlignment="1" applyProtection="1">
      <alignment horizontal="center" vertical="center" wrapText="1"/>
      <protection locked="0"/>
    </xf>
    <xf numFmtId="168" fontId="1" fillId="0" borderId="1" xfId="1454" applyFont="1" applyFill="1" applyBorder="1" applyAlignment="1" applyProtection="1">
      <alignment horizontal="center" vertical="center" wrapText="1"/>
      <protection locked="0"/>
    </xf>
    <xf numFmtId="3" fontId="20" fillId="0" borderId="1" xfId="0" applyNumberFormat="1" applyFont="1" applyBorder="1" applyAlignment="1">
      <alignment horizontal="center" vertical="center" wrapText="1"/>
    </xf>
    <xf numFmtId="1" fontId="8" fillId="0" borderId="32"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42" fillId="0" borderId="1" xfId="0" applyFont="1" applyBorder="1" applyAlignment="1">
      <alignment vertical="top" wrapText="1"/>
    </xf>
    <xf numFmtId="0" fontId="20" fillId="0" borderId="1" xfId="0" applyFont="1" applyBorder="1" applyAlignment="1">
      <alignment horizontal="left" vertical="center" wrapText="1"/>
    </xf>
    <xf numFmtId="0" fontId="20" fillId="0" borderId="0" xfId="0" applyFont="1" applyAlignment="1">
      <alignment vertical="top" wrapText="1"/>
    </xf>
    <xf numFmtId="9" fontId="19" fillId="0" borderId="1" xfId="0" applyNumberFormat="1" applyFont="1" applyBorder="1" applyAlignment="1">
      <alignment horizontal="center" vertical="center" wrapText="1"/>
    </xf>
    <xf numFmtId="0" fontId="19" fillId="0" borderId="1" xfId="0"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pplyProtection="1">
      <alignment horizontal="left" vertical="top" wrapText="1"/>
      <protection locked="0"/>
    </xf>
    <xf numFmtId="0" fontId="19" fillId="11" borderId="1" xfId="0" applyFont="1" applyFill="1" applyBorder="1" applyAlignment="1">
      <alignment horizontal="left" vertical="top" wrapText="1"/>
    </xf>
    <xf numFmtId="0" fontId="19" fillId="11" borderId="12" xfId="0" applyFont="1" applyFill="1" applyBorder="1" applyAlignment="1">
      <alignment horizontal="left" vertical="center" wrapText="1"/>
    </xf>
    <xf numFmtId="0" fontId="19" fillId="11" borderId="12" xfId="0" applyFont="1" applyFill="1" applyBorder="1" applyAlignment="1">
      <alignment horizontal="left" vertical="top" wrapText="1"/>
    </xf>
    <xf numFmtId="0" fontId="19" fillId="11" borderId="1" xfId="0" applyFont="1" applyFill="1" applyBorder="1" applyAlignment="1">
      <alignment horizontal="left" vertical="center" wrapText="1"/>
    </xf>
    <xf numFmtId="0" fontId="11" fillId="0" borderId="37" xfId="0" applyFont="1" applyBorder="1" applyAlignment="1" applyProtection="1">
      <alignment horizontal="center" vertical="center" wrapText="1"/>
      <protection locked="0"/>
    </xf>
    <xf numFmtId="1" fontId="12" fillId="22" borderId="39" xfId="0" applyNumberFormat="1" applyFont="1" applyFill="1" applyBorder="1" applyAlignment="1">
      <alignment horizontal="center" vertical="center" wrapText="1"/>
    </xf>
    <xf numFmtId="1" fontId="11" fillId="22" borderId="12" xfId="0" applyNumberFormat="1" applyFont="1" applyFill="1" applyBorder="1" applyAlignment="1" applyProtection="1">
      <alignment horizontal="center" vertical="center" wrapText="1"/>
      <protection locked="0"/>
    </xf>
    <xf numFmtId="9" fontId="12" fillId="22" borderId="12" xfId="0" applyNumberFormat="1" applyFont="1" applyFill="1" applyBorder="1" applyAlignment="1">
      <alignment horizontal="center" vertical="center" wrapText="1"/>
    </xf>
    <xf numFmtId="0" fontId="12" fillId="22" borderId="12" xfId="0" applyFont="1" applyFill="1" applyBorder="1" applyAlignment="1">
      <alignment horizontal="center" vertical="center" wrapText="1"/>
    </xf>
    <xf numFmtId="9" fontId="12" fillId="22" borderId="38" xfId="3115" applyFont="1" applyFill="1" applyBorder="1" applyAlignment="1" applyProtection="1">
      <alignment horizontal="center" vertical="center" wrapText="1"/>
    </xf>
    <xf numFmtId="1" fontId="12" fillId="15" borderId="17" xfId="0" applyNumberFormat="1" applyFont="1" applyFill="1" applyBorder="1" applyAlignment="1">
      <alignment horizontal="center" vertical="center" wrapText="1"/>
    </xf>
    <xf numFmtId="9" fontId="12" fillId="15" borderId="12" xfId="0" applyNumberFormat="1" applyFont="1" applyFill="1" applyBorder="1" applyAlignment="1">
      <alignment horizontal="center" vertical="center" wrapText="1"/>
    </xf>
    <xf numFmtId="0" fontId="12" fillId="15" borderId="12" xfId="0" applyFont="1" applyFill="1" applyBorder="1" applyAlignment="1">
      <alignment horizontal="center" vertical="center" wrapText="1"/>
    </xf>
    <xf numFmtId="9" fontId="12" fillId="15" borderId="37" xfId="3115" applyFont="1" applyFill="1" applyBorder="1" applyAlignment="1" applyProtection="1">
      <alignment horizontal="center" vertical="center" wrapText="1"/>
    </xf>
    <xf numFmtId="1" fontId="12" fillId="23" borderId="39" xfId="0" applyNumberFormat="1" applyFont="1" applyFill="1" applyBorder="1" applyAlignment="1">
      <alignment horizontal="center" vertical="center" wrapText="1"/>
    </xf>
    <xf numFmtId="1" fontId="11" fillId="23" borderId="12" xfId="0" applyNumberFormat="1" applyFont="1" applyFill="1" applyBorder="1" applyAlignment="1" applyProtection="1">
      <alignment horizontal="center" vertical="center" wrapText="1"/>
      <protection locked="0"/>
    </xf>
    <xf numFmtId="9" fontId="12" fillId="23" borderId="12" xfId="0" applyNumberFormat="1" applyFont="1" applyFill="1" applyBorder="1" applyAlignment="1">
      <alignment horizontal="center" vertical="center" wrapText="1"/>
    </xf>
    <xf numFmtId="0" fontId="11" fillId="23" borderId="12" xfId="0" applyFont="1" applyFill="1" applyBorder="1" applyAlignment="1" applyProtection="1">
      <alignment horizontal="center" vertical="center" wrapText="1"/>
      <protection locked="0"/>
    </xf>
    <xf numFmtId="9" fontId="12" fillId="23" borderId="38" xfId="3115" applyFont="1" applyFill="1" applyBorder="1" applyAlignment="1" applyProtection="1">
      <alignment horizontal="center" vertical="center" wrapText="1"/>
    </xf>
    <xf numFmtId="0" fontId="11" fillId="14" borderId="17" xfId="0" applyFont="1" applyFill="1" applyBorder="1" applyAlignment="1" applyProtection="1">
      <alignment horizontal="center" vertical="center" wrapText="1"/>
      <protection locked="0"/>
    </xf>
    <xf numFmtId="9" fontId="12" fillId="10" borderId="38" xfId="3115" applyFont="1" applyFill="1" applyBorder="1" applyAlignment="1" applyProtection="1">
      <alignment horizontal="center" vertical="center" wrapText="1"/>
    </xf>
    <xf numFmtId="0" fontId="11" fillId="0" borderId="2" xfId="0" applyFont="1" applyBorder="1" applyAlignment="1" applyProtection="1">
      <alignment horizontal="center" vertical="center" wrapText="1"/>
      <protection locked="0"/>
    </xf>
    <xf numFmtId="1" fontId="12" fillId="22" borderId="32" xfId="0" applyNumberFormat="1" applyFont="1" applyFill="1" applyBorder="1" applyAlignment="1">
      <alignment horizontal="center" vertical="center" wrapText="1"/>
    </xf>
    <xf numFmtId="1" fontId="11" fillId="22" borderId="1" xfId="0" applyNumberFormat="1" applyFont="1" applyFill="1" applyBorder="1" applyAlignment="1" applyProtection="1">
      <alignment horizontal="center" vertical="center" wrapText="1"/>
      <protection locked="0"/>
    </xf>
    <xf numFmtId="9" fontId="12" fillId="22" borderId="1" xfId="0" applyNumberFormat="1" applyFont="1" applyFill="1" applyBorder="1" applyAlignment="1">
      <alignment horizontal="center" vertical="center" wrapText="1"/>
    </xf>
    <xf numFmtId="0" fontId="12" fillId="22" borderId="1" xfId="0" applyFont="1" applyFill="1" applyBorder="1" applyAlignment="1">
      <alignment horizontal="center" vertical="center" wrapText="1"/>
    </xf>
    <xf numFmtId="9" fontId="12" fillId="22" borderId="22" xfId="3115" applyFont="1" applyFill="1" applyBorder="1" applyAlignment="1" applyProtection="1">
      <alignment horizontal="center" vertical="center" wrapText="1"/>
    </xf>
    <xf numFmtId="1" fontId="11" fillId="15" borderId="3" xfId="0" applyNumberFormat="1" applyFont="1" applyFill="1" applyBorder="1" applyAlignment="1">
      <alignment horizontal="center" vertical="center" wrapText="1"/>
    </xf>
    <xf numFmtId="9" fontId="12" fillId="15" borderId="1" xfId="0" applyNumberFormat="1" applyFont="1" applyFill="1" applyBorder="1" applyAlignment="1">
      <alignment horizontal="center" vertical="center" wrapText="1"/>
    </xf>
    <xf numFmtId="49" fontId="11" fillId="15" borderId="1" xfId="0" applyNumberFormat="1" applyFont="1" applyFill="1" applyBorder="1" applyAlignment="1">
      <alignment vertical="center" wrapText="1"/>
    </xf>
    <xf numFmtId="9" fontId="12" fillId="15" borderId="2" xfId="3115" applyFont="1" applyFill="1" applyBorder="1" applyAlignment="1" applyProtection="1">
      <alignment horizontal="center" vertical="center" wrapText="1"/>
    </xf>
    <xf numFmtId="1" fontId="11" fillId="23" borderId="32" xfId="0" applyNumberFormat="1" applyFont="1" applyFill="1" applyBorder="1" applyAlignment="1">
      <alignment horizontal="center" vertical="center" wrapText="1"/>
    </xf>
    <xf numFmtId="1" fontId="11" fillId="23" borderId="1" xfId="0" applyNumberFormat="1" applyFont="1" applyFill="1" applyBorder="1" applyAlignment="1" applyProtection="1">
      <alignment horizontal="center" vertical="center" wrapText="1"/>
      <protection locked="0"/>
    </xf>
    <xf numFmtId="9" fontId="12" fillId="23" borderId="1" xfId="0" applyNumberFormat="1" applyFont="1" applyFill="1" applyBorder="1" applyAlignment="1">
      <alignment horizontal="center" vertical="center" wrapText="1"/>
    </xf>
    <xf numFmtId="49" fontId="11" fillId="23" borderId="1" xfId="0" applyNumberFormat="1" applyFont="1" applyFill="1" applyBorder="1" applyAlignment="1">
      <alignment vertical="center" wrapText="1"/>
    </xf>
    <xf numFmtId="9" fontId="12" fillId="23" borderId="22" xfId="3115" applyFont="1" applyFill="1" applyBorder="1" applyAlignment="1" applyProtection="1">
      <alignment horizontal="center" vertical="center" wrapText="1"/>
    </xf>
    <xf numFmtId="0" fontId="11" fillId="14" borderId="3" xfId="0" applyFont="1" applyFill="1" applyBorder="1" applyAlignment="1" applyProtection="1">
      <alignment horizontal="center" vertical="center" wrapText="1"/>
      <protection locked="0"/>
    </xf>
    <xf numFmtId="9" fontId="12" fillId="10" borderId="22" xfId="3115" applyFont="1" applyFill="1" applyBorder="1" applyAlignment="1" applyProtection="1">
      <alignment horizontal="center" vertical="center" wrapText="1"/>
    </xf>
    <xf numFmtId="1" fontId="12" fillId="15" borderId="3" xfId="0" applyNumberFormat="1" applyFont="1" applyFill="1" applyBorder="1" applyAlignment="1">
      <alignment horizontal="center" vertical="center" wrapText="1"/>
    </xf>
    <xf numFmtId="1" fontId="12" fillId="23" borderId="32" xfId="0" applyNumberFormat="1" applyFont="1" applyFill="1" applyBorder="1" applyAlignment="1">
      <alignment horizontal="center" vertical="center" wrapText="1"/>
    </xf>
    <xf numFmtId="0" fontId="11" fillId="23" borderId="1" xfId="0" applyFont="1" applyFill="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1" fontId="11" fillId="23" borderId="32" xfId="0" applyNumberFormat="1" applyFont="1" applyFill="1" applyBorder="1" applyAlignment="1" applyProtection="1">
      <alignment horizontal="center" vertical="center" wrapText="1"/>
      <protection locked="0"/>
    </xf>
    <xf numFmtId="1" fontId="11" fillId="22" borderId="32" xfId="0" applyNumberFormat="1" applyFont="1" applyFill="1" applyBorder="1" applyAlignment="1" applyProtection="1">
      <alignment horizontal="center" vertical="center" wrapText="1"/>
      <protection locked="0"/>
    </xf>
    <xf numFmtId="1" fontId="12" fillId="22" borderId="1" xfId="0" applyNumberFormat="1" applyFont="1" applyFill="1" applyBorder="1" applyAlignment="1">
      <alignment horizontal="center" vertical="center" wrapText="1"/>
    </xf>
    <xf numFmtId="0" fontId="11" fillId="0" borderId="2" xfId="0" applyFont="1" applyBorder="1" applyAlignment="1">
      <alignment horizontal="center" vertical="center"/>
    </xf>
    <xf numFmtId="0" fontId="12" fillId="22" borderId="32" xfId="0" applyFont="1" applyFill="1" applyBorder="1" applyAlignment="1">
      <alignment horizontal="center" vertical="center" wrapText="1"/>
    </xf>
    <xf numFmtId="0" fontId="8" fillId="22" borderId="1" xfId="2127" applyFont="1" applyFill="1" applyBorder="1" applyAlignment="1">
      <alignment horizontal="center" vertical="center" wrapText="1"/>
    </xf>
    <xf numFmtId="1" fontId="0" fillId="15" borderId="3" xfId="0" applyNumberFormat="1" applyFill="1" applyBorder="1" applyAlignment="1">
      <alignment horizontal="center" vertical="center" wrapText="1"/>
    </xf>
    <xf numFmtId="0" fontId="8" fillId="15" borderId="1" xfId="2127" applyFont="1" applyFill="1" applyBorder="1" applyAlignment="1">
      <alignment horizontal="center" vertical="center" wrapText="1"/>
    </xf>
    <xf numFmtId="49" fontId="0" fillId="23" borderId="32" xfId="0" applyNumberFormat="1" applyFill="1" applyBorder="1" applyAlignment="1" applyProtection="1">
      <alignment horizontal="center" vertical="center" wrapText="1"/>
      <protection locked="0"/>
    </xf>
    <xf numFmtId="0" fontId="8" fillId="23" borderId="1" xfId="2127" applyFont="1" applyFill="1" applyBorder="1" applyAlignment="1">
      <alignment horizontal="center" vertical="center" wrapText="1"/>
    </xf>
    <xf numFmtId="0" fontId="8" fillId="0" borderId="1" xfId="2127" applyFont="1" applyBorder="1" applyAlignment="1">
      <alignment horizontal="center" vertical="center" wrapText="1"/>
    </xf>
    <xf numFmtId="0" fontId="8" fillId="0" borderId="2" xfId="2128" applyFont="1" applyBorder="1" applyAlignment="1">
      <alignment horizontal="center" vertical="center" wrapText="1"/>
    </xf>
    <xf numFmtId="0" fontId="12" fillId="15" borderId="3" xfId="0" applyFont="1" applyFill="1" applyBorder="1" applyAlignment="1">
      <alignment horizontal="center" vertical="center" wrapText="1"/>
    </xf>
    <xf numFmtId="0" fontId="11" fillId="23" borderId="32" xfId="0" applyFont="1" applyFill="1" applyBorder="1" applyAlignment="1" applyProtection="1">
      <alignment horizontal="center" vertical="center" wrapText="1"/>
      <protection locked="0"/>
    </xf>
    <xf numFmtId="0" fontId="12" fillId="23" borderId="32" xfId="0" applyFont="1" applyFill="1" applyBorder="1" applyAlignment="1">
      <alignment horizontal="center" vertical="center" wrapText="1"/>
    </xf>
    <xf numFmtId="0" fontId="0" fillId="23" borderId="32" xfId="0"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4" fillId="0" borderId="1" xfId="2127" applyFont="1" applyBorder="1" applyAlignment="1">
      <alignment horizontal="center" vertical="center" wrapText="1"/>
    </xf>
    <xf numFmtId="49" fontId="11" fillId="15" borderId="1" xfId="0" applyNumberFormat="1" applyFont="1" applyFill="1" applyBorder="1" applyAlignment="1">
      <alignment horizontal="center" vertical="center" wrapText="1"/>
    </xf>
    <xf numFmtId="49" fontId="11" fillId="23" borderId="1" xfId="0" applyNumberFormat="1" applyFont="1" applyFill="1" applyBorder="1" applyAlignment="1">
      <alignment horizontal="center" vertical="center" wrapText="1"/>
    </xf>
    <xf numFmtId="0" fontId="0" fillId="0" borderId="2" xfId="0" applyBorder="1" applyAlignment="1">
      <alignment horizontal="center" vertical="center"/>
    </xf>
    <xf numFmtId="1" fontId="12" fillId="22" borderId="32" xfId="0" applyNumberFormat="1" applyFont="1" applyFill="1" applyBorder="1" applyAlignment="1" applyProtection="1">
      <alignment horizontal="center" vertical="center" wrapText="1"/>
      <protection locked="0"/>
    </xf>
    <xf numFmtId="1" fontId="12" fillId="22" borderId="1" xfId="0" applyNumberFormat="1" applyFont="1" applyFill="1" applyBorder="1" applyAlignment="1" applyProtection="1">
      <alignment horizontal="center" vertical="center" wrapText="1"/>
      <protection locked="0"/>
    </xf>
    <xf numFmtId="0" fontId="11" fillId="22" borderId="1" xfId="0" applyFont="1" applyFill="1" applyBorder="1" applyAlignment="1">
      <alignment horizontal="center" vertical="center" wrapText="1"/>
    </xf>
    <xf numFmtId="0" fontId="11" fillId="22" borderId="32" xfId="0" applyFont="1" applyFill="1" applyBorder="1" applyAlignment="1">
      <alignment horizontal="center" vertical="center" wrapText="1"/>
    </xf>
    <xf numFmtId="0" fontId="12" fillId="23"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0" fillId="22" borderId="6" xfId="0" applyFill="1" applyBorder="1" applyAlignment="1" applyProtection="1">
      <alignment horizontal="center" vertical="center" wrapText="1"/>
      <protection locked="0"/>
    </xf>
    <xf numFmtId="0" fontId="8" fillId="0" borderId="2" xfId="0" applyFont="1" applyBorder="1" applyAlignment="1">
      <alignment horizontal="center" vertical="center"/>
    </xf>
    <xf numFmtId="0" fontId="11" fillId="22" borderId="12" xfId="0" applyFont="1" applyFill="1" applyBorder="1" applyAlignment="1">
      <alignment horizontal="center" vertical="center" wrapText="1"/>
    </xf>
    <xf numFmtId="0" fontId="11" fillId="22" borderId="0" xfId="0" applyFont="1" applyFill="1" applyAlignment="1">
      <alignment horizontal="center" vertical="center" wrapText="1"/>
    </xf>
    <xf numFmtId="0" fontId="12" fillId="2" borderId="2" xfId="0" applyFont="1" applyFill="1" applyBorder="1" applyAlignment="1">
      <alignment horizontal="center" vertical="center" wrapText="1"/>
    </xf>
    <xf numFmtId="1" fontId="12" fillId="14" borderId="3" xfId="0" applyNumberFormat="1" applyFont="1" applyFill="1" applyBorder="1" applyAlignment="1" applyProtection="1">
      <alignment horizontal="center" vertical="center" wrapText="1"/>
      <protection locked="0"/>
    </xf>
    <xf numFmtId="0" fontId="12" fillId="23" borderId="32" xfId="0" applyFont="1" applyFill="1" applyBorder="1" applyAlignment="1" applyProtection="1">
      <alignment horizontal="center" vertical="center" wrapText="1"/>
      <protection locked="0"/>
    </xf>
    <xf numFmtId="0" fontId="12" fillId="14" borderId="3" xfId="0" applyFont="1" applyFill="1" applyBorder="1" applyAlignment="1" applyProtection="1">
      <alignment horizontal="center" vertical="center" wrapText="1"/>
      <protection locked="0"/>
    </xf>
    <xf numFmtId="0" fontId="12" fillId="11" borderId="41" xfId="0" applyFont="1" applyFill="1" applyBorder="1" applyAlignment="1">
      <alignment horizontal="center" vertical="center" wrapText="1"/>
    </xf>
    <xf numFmtId="0" fontId="12" fillId="2" borderId="48" xfId="0" applyFont="1" applyFill="1" applyBorder="1" applyAlignment="1">
      <alignment horizontal="center" vertical="center" wrapText="1"/>
    </xf>
    <xf numFmtId="1" fontId="12" fillId="22" borderId="40" xfId="0" applyNumberFormat="1" applyFont="1" applyFill="1" applyBorder="1" applyAlignment="1" applyProtection="1">
      <alignment horizontal="center" vertical="center" wrapText="1"/>
      <protection locked="0"/>
    </xf>
    <xf numFmtId="1" fontId="12" fillId="22" borderId="41" xfId="0" applyNumberFormat="1" applyFont="1" applyFill="1" applyBorder="1" applyAlignment="1" applyProtection="1">
      <alignment horizontal="center" vertical="center" wrapText="1"/>
      <protection locked="0"/>
    </xf>
    <xf numFmtId="9" fontId="12" fillId="22" borderId="41" xfId="0" applyNumberFormat="1" applyFont="1" applyFill="1" applyBorder="1" applyAlignment="1">
      <alignment horizontal="center" vertical="center" wrapText="1"/>
    </xf>
    <xf numFmtId="0" fontId="12" fillId="22" borderId="41" xfId="0" applyFont="1" applyFill="1" applyBorder="1" applyAlignment="1">
      <alignment horizontal="center" vertical="center" wrapText="1"/>
    </xf>
    <xf numFmtId="9" fontId="12" fillId="22" borderId="42" xfId="3115" applyFont="1" applyFill="1" applyBorder="1" applyAlignment="1" applyProtection="1">
      <alignment horizontal="center" vertical="center" wrapText="1"/>
    </xf>
    <xf numFmtId="0" fontId="12" fillId="15" borderId="49" xfId="0" applyFont="1" applyFill="1" applyBorder="1" applyAlignment="1">
      <alignment horizontal="center" vertical="center" wrapText="1"/>
    </xf>
    <xf numFmtId="9" fontId="12" fillId="15" borderId="41" xfId="0" applyNumberFormat="1" applyFont="1" applyFill="1" applyBorder="1" applyAlignment="1">
      <alignment horizontal="center" vertical="center" wrapText="1"/>
    </xf>
    <xf numFmtId="49" fontId="11" fillId="15" borderId="41" xfId="0" applyNumberFormat="1" applyFont="1" applyFill="1" applyBorder="1" applyAlignment="1">
      <alignment horizontal="center" vertical="center" wrapText="1"/>
    </xf>
    <xf numFmtId="9" fontId="12" fillId="15" borderId="48" xfId="3115" applyFont="1" applyFill="1" applyBorder="1" applyAlignment="1" applyProtection="1">
      <alignment horizontal="center" vertical="center" wrapText="1"/>
    </xf>
    <xf numFmtId="0" fontId="12" fillId="23" borderId="40" xfId="0" applyFont="1" applyFill="1" applyBorder="1" applyAlignment="1" applyProtection="1">
      <alignment horizontal="center" vertical="center" wrapText="1"/>
      <protection locked="0"/>
    </xf>
    <xf numFmtId="0" fontId="12" fillId="23" borderId="41" xfId="0" applyFont="1" applyFill="1" applyBorder="1" applyAlignment="1">
      <alignment horizontal="center" vertical="center" wrapText="1"/>
    </xf>
    <xf numFmtId="9" fontId="12" fillId="23" borderId="41" xfId="0" applyNumberFormat="1" applyFont="1" applyFill="1" applyBorder="1" applyAlignment="1">
      <alignment horizontal="center" vertical="center" wrapText="1"/>
    </xf>
    <xf numFmtId="49" fontId="11" fillId="23" borderId="41" xfId="0" applyNumberFormat="1" applyFont="1" applyFill="1" applyBorder="1" applyAlignment="1">
      <alignment horizontal="center" vertical="center" wrapText="1"/>
    </xf>
    <xf numFmtId="9" fontId="12" fillId="23" borderId="42" xfId="3115" applyFont="1" applyFill="1" applyBorder="1" applyAlignment="1" applyProtection="1">
      <alignment horizontal="center" vertical="center" wrapText="1"/>
    </xf>
    <xf numFmtId="0" fontId="12" fillId="14" borderId="49" xfId="0" applyFont="1" applyFill="1" applyBorder="1" applyAlignment="1" applyProtection="1">
      <alignment horizontal="center" vertical="center" wrapText="1"/>
      <protection locked="0"/>
    </xf>
    <xf numFmtId="9" fontId="12" fillId="10" borderId="42" xfId="3115" applyFont="1" applyFill="1" applyBorder="1" applyAlignment="1" applyProtection="1">
      <alignment horizontal="center" vertical="center" wrapText="1"/>
    </xf>
    <xf numFmtId="0" fontId="24" fillId="2" borderId="1" xfId="0" applyFont="1" applyFill="1" applyBorder="1" applyAlignment="1">
      <alignment horizontal="center" vertical="center" wrapText="1"/>
    </xf>
    <xf numFmtId="0" fontId="13" fillId="2" borderId="46" xfId="0" applyFont="1" applyFill="1" applyBorder="1" applyAlignment="1">
      <alignment horizontal="center" vertical="center" wrapText="1"/>
    </xf>
    <xf numFmtId="9" fontId="10" fillId="0" borderId="2" xfId="3115" applyFont="1" applyFill="1" applyBorder="1" applyAlignment="1" applyProtection="1">
      <alignment horizontal="center" vertical="center" wrapText="1"/>
    </xf>
    <xf numFmtId="0" fontId="0" fillId="10" borderId="32" xfId="0" applyFill="1" applyBorder="1" applyAlignment="1" applyProtection="1">
      <alignment horizontal="center" vertical="center" wrapText="1"/>
      <protection locked="0"/>
    </xf>
    <xf numFmtId="49" fontId="0" fillId="10" borderId="1" xfId="0" applyNumberForma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0" fontId="8" fillId="2" borderId="5" xfId="0" applyFont="1" applyFill="1" applyBorder="1" applyAlignment="1" applyProtection="1">
      <alignment vertical="center" wrapText="1"/>
      <protection locked="0"/>
    </xf>
    <xf numFmtId="0" fontId="0" fillId="2" borderId="41" xfId="0" applyFill="1" applyBorder="1" applyAlignment="1" applyProtection="1">
      <alignment wrapText="1"/>
      <protection locked="0"/>
    </xf>
    <xf numFmtId="0" fontId="8" fillId="0" borderId="41" xfId="0" applyFont="1" applyBorder="1" applyAlignment="1" applyProtection="1">
      <alignment wrapText="1"/>
      <protection locked="0"/>
    </xf>
    <xf numFmtId="0" fontId="46" fillId="4" borderId="1" xfId="0" applyFont="1" applyFill="1" applyBorder="1" applyAlignment="1" applyProtection="1">
      <alignment horizontal="center" vertical="center" wrapText="1"/>
      <protection locked="0"/>
    </xf>
    <xf numFmtId="1" fontId="44" fillId="15" borderId="1" xfId="0" applyNumberFormat="1" applyFont="1" applyFill="1" applyBorder="1" applyAlignment="1">
      <alignment horizontal="center" vertical="center" wrapText="1"/>
    </xf>
    <xf numFmtId="1" fontId="46" fillId="15" borderId="1" xfId="0" applyNumberFormat="1" applyFont="1" applyFill="1" applyBorder="1" applyAlignment="1" applyProtection="1">
      <alignment horizontal="center" vertical="center" wrapText="1"/>
      <protection locked="0"/>
    </xf>
    <xf numFmtId="9" fontId="45" fillId="15" borderId="1" xfId="0" applyNumberFormat="1" applyFont="1" applyFill="1" applyBorder="1" applyAlignment="1">
      <alignment horizontal="center" vertical="center" wrapText="1"/>
    </xf>
    <xf numFmtId="0" fontId="46" fillId="15" borderId="1" xfId="0" applyFont="1" applyFill="1" applyBorder="1" applyAlignment="1">
      <alignment horizontal="left" vertical="center" wrapText="1"/>
    </xf>
    <xf numFmtId="1" fontId="44" fillId="4" borderId="1" xfId="0" applyNumberFormat="1" applyFont="1" applyFill="1" applyBorder="1" applyAlignment="1">
      <alignment vertical="center" wrapText="1"/>
    </xf>
    <xf numFmtId="1" fontId="49" fillId="4" borderId="1" xfId="0" applyNumberFormat="1" applyFont="1" applyFill="1" applyBorder="1" applyAlignment="1" applyProtection="1">
      <alignment vertical="center" wrapText="1"/>
      <protection locked="0"/>
    </xf>
    <xf numFmtId="9" fontId="45" fillId="4" borderId="1" xfId="0" applyNumberFormat="1" applyFont="1" applyFill="1" applyBorder="1" applyAlignment="1">
      <alignment vertical="center" wrapText="1"/>
    </xf>
    <xf numFmtId="0" fontId="44" fillId="4" borderId="1" xfId="0" applyFont="1" applyFill="1" applyBorder="1" applyAlignment="1">
      <alignment horizontal="left" vertical="center" wrapText="1"/>
    </xf>
    <xf numFmtId="9" fontId="45" fillId="4" borderId="1" xfId="3115" applyFont="1" applyFill="1" applyBorder="1" applyAlignment="1" applyProtection="1">
      <alignment horizontal="center" vertical="center" wrapText="1"/>
    </xf>
    <xf numFmtId="1" fontId="44" fillId="15" borderId="1" xfId="0" applyNumberFormat="1" applyFont="1" applyFill="1" applyBorder="1" applyAlignment="1">
      <alignment vertical="center" wrapText="1"/>
    </xf>
    <xf numFmtId="1" fontId="49" fillId="15" borderId="1" xfId="0" applyNumberFormat="1" applyFont="1" applyFill="1" applyBorder="1" applyAlignment="1" applyProtection="1">
      <alignment vertical="center" wrapText="1"/>
      <protection locked="0"/>
    </xf>
    <xf numFmtId="9" fontId="45" fillId="15" borderId="1" xfId="0" applyNumberFormat="1" applyFont="1" applyFill="1" applyBorder="1" applyAlignment="1">
      <alignment vertical="center" wrapText="1"/>
    </xf>
    <xf numFmtId="0" fontId="44" fillId="15" borderId="1" xfId="0" applyFont="1" applyFill="1" applyBorder="1" applyAlignment="1">
      <alignment horizontal="left" vertical="center" wrapText="1"/>
    </xf>
    <xf numFmtId="9" fontId="45" fillId="15" borderId="1" xfId="3115" applyFont="1" applyFill="1" applyBorder="1" applyAlignment="1" applyProtection="1">
      <alignment vertical="center" wrapText="1"/>
    </xf>
    <xf numFmtId="1" fontId="44" fillId="2" borderId="1" xfId="0" applyNumberFormat="1" applyFont="1" applyFill="1" applyBorder="1" applyAlignment="1">
      <alignment vertical="center" wrapText="1"/>
    </xf>
    <xf numFmtId="1" fontId="49" fillId="0" borderId="1" xfId="0" applyNumberFormat="1" applyFont="1" applyBorder="1" applyAlignment="1" applyProtection="1">
      <alignment vertical="center" wrapText="1"/>
      <protection locked="0"/>
    </xf>
    <xf numFmtId="9" fontId="45" fillId="2" borderId="1" xfId="0" applyNumberFormat="1" applyFont="1" applyFill="1" applyBorder="1" applyAlignment="1">
      <alignment vertical="center" wrapText="1"/>
    </xf>
    <xf numFmtId="0" fontId="44" fillId="2" borderId="1" xfId="0" applyFont="1" applyFill="1" applyBorder="1" applyAlignment="1">
      <alignment vertical="center" wrapText="1"/>
    </xf>
    <xf numFmtId="9" fontId="45" fillId="0" borderId="1" xfId="3115" applyFont="1" applyFill="1" applyBorder="1" applyAlignment="1" applyProtection="1">
      <alignment vertical="center" wrapText="1"/>
    </xf>
    <xf numFmtId="0" fontId="46" fillId="4" borderId="5" xfId="0" applyFont="1" applyFill="1" applyBorder="1" applyAlignment="1" applyProtection="1">
      <alignment horizontal="center" vertical="center" wrapText="1"/>
      <protection locked="0"/>
    </xf>
    <xf numFmtId="1" fontId="44" fillId="15" borderId="5" xfId="0" applyNumberFormat="1" applyFont="1" applyFill="1" applyBorder="1" applyAlignment="1">
      <alignment horizontal="center" vertical="center" wrapText="1"/>
    </xf>
    <xf numFmtId="1" fontId="46" fillId="15" borderId="5" xfId="0" applyNumberFormat="1" applyFont="1" applyFill="1" applyBorder="1" applyAlignment="1" applyProtection="1">
      <alignment horizontal="center" vertical="center" wrapText="1"/>
      <protection locked="0"/>
    </xf>
    <xf numFmtId="9" fontId="45" fillId="15" borderId="5" xfId="0" applyNumberFormat="1" applyFont="1" applyFill="1" applyBorder="1" applyAlignment="1">
      <alignment horizontal="center" vertical="center" wrapText="1"/>
    </xf>
    <xf numFmtId="0" fontId="46" fillId="15" borderId="1" xfId="0" applyFont="1" applyFill="1" applyBorder="1" applyAlignment="1">
      <alignment horizontal="center" vertical="center" wrapText="1"/>
    </xf>
    <xf numFmtId="1" fontId="44" fillId="4" borderId="5" xfId="0" applyNumberFormat="1" applyFont="1" applyFill="1" applyBorder="1" applyAlignment="1">
      <alignment horizontal="center" vertical="center" wrapText="1"/>
    </xf>
    <xf numFmtId="1" fontId="49" fillId="4" borderId="5" xfId="0" applyNumberFormat="1" applyFont="1" applyFill="1" applyBorder="1" applyAlignment="1" applyProtection="1">
      <alignment horizontal="center" vertical="center" wrapText="1"/>
      <protection locked="0"/>
    </xf>
    <xf numFmtId="9" fontId="45" fillId="4" borderId="5" xfId="0" applyNumberFormat="1" applyFont="1" applyFill="1" applyBorder="1" applyAlignment="1">
      <alignment horizontal="center" vertical="center" wrapText="1"/>
    </xf>
    <xf numFmtId="0" fontId="44" fillId="4" borderId="5" xfId="0" applyFont="1" applyFill="1" applyBorder="1" applyAlignment="1">
      <alignment horizontal="left" vertical="center" wrapText="1"/>
    </xf>
    <xf numFmtId="9" fontId="45" fillId="4" borderId="5" xfId="3115" applyFont="1" applyFill="1" applyBorder="1" applyAlignment="1" applyProtection="1">
      <alignment horizontal="center" vertical="center" wrapText="1"/>
    </xf>
    <xf numFmtId="1" fontId="49" fillId="15" borderId="5" xfId="0" applyNumberFormat="1" applyFont="1" applyFill="1" applyBorder="1" applyAlignment="1" applyProtection="1">
      <alignment horizontal="center" vertical="center" wrapText="1"/>
      <protection locked="0"/>
    </xf>
    <xf numFmtId="0" fontId="44" fillId="15" borderId="5" xfId="0" applyFont="1" applyFill="1" applyBorder="1" applyAlignment="1">
      <alignment vertical="center" wrapText="1"/>
    </xf>
    <xf numFmtId="9" fontId="45" fillId="15" borderId="5" xfId="3115" applyFont="1" applyFill="1" applyBorder="1" applyAlignment="1" applyProtection="1">
      <alignment horizontal="center" vertical="center" wrapText="1"/>
    </xf>
    <xf numFmtId="1" fontId="44" fillId="2" borderId="5" xfId="0" applyNumberFormat="1" applyFont="1" applyFill="1" applyBorder="1" applyAlignment="1">
      <alignment horizontal="center" vertical="center" wrapText="1"/>
    </xf>
    <xf numFmtId="1" fontId="49" fillId="0" borderId="5" xfId="0" applyNumberFormat="1" applyFont="1" applyBorder="1" applyAlignment="1" applyProtection="1">
      <alignment horizontal="center" vertical="center" wrapText="1"/>
      <protection locked="0"/>
    </xf>
    <xf numFmtId="9" fontId="45" fillId="2" borderId="5" xfId="0" applyNumberFormat="1" applyFont="1" applyFill="1" applyBorder="1" applyAlignment="1">
      <alignment horizontal="center" vertical="center" wrapText="1"/>
    </xf>
    <xf numFmtId="0" fontId="44" fillId="2" borderId="5" xfId="0" applyFont="1" applyFill="1" applyBorder="1" applyAlignment="1">
      <alignment horizontal="center" vertical="center" wrapText="1"/>
    </xf>
    <xf numFmtId="9" fontId="45" fillId="0" borderId="5" xfId="3115" applyFont="1" applyFill="1" applyBorder="1" applyAlignment="1" applyProtection="1">
      <alignment horizontal="center" vertical="center" wrapText="1"/>
    </xf>
    <xf numFmtId="0" fontId="44" fillId="2" borderId="1" xfId="0" applyFont="1" applyFill="1" applyBorder="1" applyAlignment="1">
      <alignment horizontal="center" vertical="center" wrapText="1"/>
    </xf>
    <xf numFmtId="1" fontId="44" fillId="15" borderId="5" xfId="0" applyNumberFormat="1" applyFont="1" applyFill="1" applyBorder="1" applyAlignment="1">
      <alignment horizontal="center" vertical="center" wrapText="1"/>
    </xf>
    <xf numFmtId="1" fontId="44" fillId="15" borderId="12" xfId="0" applyNumberFormat="1" applyFont="1" applyFill="1" applyBorder="1" applyAlignment="1">
      <alignment horizontal="center" vertical="center" wrapText="1"/>
    </xf>
    <xf numFmtId="1" fontId="49" fillId="15" borderId="5" xfId="0" applyNumberFormat="1" applyFont="1" applyFill="1" applyBorder="1" applyAlignment="1" applyProtection="1">
      <alignment horizontal="center" vertical="center" wrapText="1"/>
      <protection locked="0"/>
    </xf>
    <xf numFmtId="1" fontId="49" fillId="15" borderId="12" xfId="0" applyNumberFormat="1" applyFont="1" applyFill="1" applyBorder="1" applyAlignment="1" applyProtection="1">
      <alignment horizontal="center" vertical="center" wrapText="1"/>
      <protection locked="0"/>
    </xf>
    <xf numFmtId="9" fontId="45" fillId="15" borderId="5" xfId="0" applyNumberFormat="1" applyFont="1" applyFill="1" applyBorder="1" applyAlignment="1">
      <alignment horizontal="center" vertical="center" wrapText="1"/>
    </xf>
    <xf numFmtId="9" fontId="45" fillId="15" borderId="12" xfId="0" applyNumberFormat="1" applyFont="1" applyFill="1" applyBorder="1" applyAlignment="1">
      <alignment horizontal="center" vertical="center" wrapText="1"/>
    </xf>
    <xf numFmtId="0" fontId="44" fillId="15" borderId="5" xfId="0" applyFont="1" applyFill="1" applyBorder="1" applyAlignment="1">
      <alignment horizontal="center" vertical="center" wrapText="1"/>
    </xf>
    <xf numFmtId="0" fontId="44" fillId="15" borderId="12" xfId="0" applyFont="1" applyFill="1" applyBorder="1" applyAlignment="1">
      <alignment horizontal="center" vertical="center" wrapText="1"/>
    </xf>
    <xf numFmtId="9" fontId="45" fillId="15" borderId="5" xfId="3115" applyFont="1" applyFill="1" applyBorder="1" applyAlignment="1" applyProtection="1">
      <alignment horizontal="center" vertical="center" wrapText="1"/>
    </xf>
    <xf numFmtId="9" fontId="45" fillId="15" borderId="12" xfId="3115" applyFont="1" applyFill="1" applyBorder="1" applyAlignment="1" applyProtection="1">
      <alignment horizontal="center" vertical="center" wrapText="1"/>
    </xf>
    <xf numFmtId="1" fontId="44" fillId="2" borderId="5" xfId="0" applyNumberFormat="1" applyFont="1" applyFill="1" applyBorder="1" applyAlignment="1">
      <alignment horizontal="center" vertical="center" wrapText="1"/>
    </xf>
    <xf numFmtId="1" fontId="44" fillId="2" borderId="12" xfId="0" applyNumberFormat="1" applyFont="1" applyFill="1" applyBorder="1" applyAlignment="1">
      <alignment horizontal="center" vertical="center" wrapText="1"/>
    </xf>
    <xf numFmtId="9" fontId="45" fillId="2" borderId="5" xfId="0" applyNumberFormat="1" applyFont="1" applyFill="1" applyBorder="1" applyAlignment="1">
      <alignment horizontal="center" vertical="center" wrapText="1"/>
    </xf>
    <xf numFmtId="9" fontId="45" fillId="2" borderId="12" xfId="0" applyNumberFormat="1" applyFont="1" applyFill="1" applyBorder="1" applyAlignment="1">
      <alignment horizontal="center" vertical="center" wrapText="1"/>
    </xf>
    <xf numFmtId="0" fontId="44" fillId="2" borderId="5"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6" fillId="4" borderId="5" xfId="0" applyFont="1" applyFill="1" applyBorder="1" applyAlignment="1" applyProtection="1">
      <alignment horizontal="center" vertical="center" wrapText="1"/>
      <protection locked="0"/>
    </xf>
    <xf numFmtId="0" fontId="46" fillId="4" borderId="12" xfId="0" applyFont="1" applyFill="1" applyBorder="1" applyAlignment="1" applyProtection="1">
      <alignment horizontal="center" vertical="center" wrapText="1"/>
      <protection locked="0"/>
    </xf>
    <xf numFmtId="1" fontId="46" fillId="15" borderId="5" xfId="0" applyNumberFormat="1" applyFont="1" applyFill="1" applyBorder="1" applyAlignment="1" applyProtection="1">
      <alignment horizontal="center" vertical="center" wrapText="1"/>
      <protection locked="0"/>
    </xf>
    <xf numFmtId="1" fontId="46" fillId="15" borderId="12" xfId="0" applyNumberFormat="1" applyFont="1" applyFill="1" applyBorder="1" applyAlignment="1" applyProtection="1">
      <alignment horizontal="center" vertical="center" wrapText="1"/>
      <protection locked="0"/>
    </xf>
    <xf numFmtId="0" fontId="46" fillId="15" borderId="5" xfId="0" applyFont="1" applyFill="1" applyBorder="1" applyAlignment="1">
      <alignment horizontal="center" vertical="center" wrapText="1"/>
    </xf>
    <xf numFmtId="0" fontId="46" fillId="15" borderId="12" xfId="0" applyFont="1" applyFill="1" applyBorder="1" applyAlignment="1">
      <alignment horizontal="center" vertical="center" wrapText="1"/>
    </xf>
    <xf numFmtId="1" fontId="44" fillId="4" borderId="5" xfId="0" applyNumberFormat="1" applyFont="1" applyFill="1" applyBorder="1" applyAlignment="1">
      <alignment horizontal="center" vertical="center" wrapText="1"/>
    </xf>
    <xf numFmtId="1" fontId="44" fillId="4" borderId="12" xfId="0" applyNumberFormat="1" applyFont="1" applyFill="1" applyBorder="1" applyAlignment="1">
      <alignment horizontal="center" vertical="center" wrapText="1"/>
    </xf>
    <xf numFmtId="1" fontId="49" fillId="4" borderId="5" xfId="0" applyNumberFormat="1" applyFont="1" applyFill="1" applyBorder="1" applyAlignment="1" applyProtection="1">
      <alignment horizontal="center" vertical="center" wrapText="1"/>
      <protection locked="0"/>
    </xf>
    <xf numFmtId="1" fontId="49" fillId="4" borderId="12" xfId="0" applyNumberFormat="1" applyFont="1" applyFill="1" applyBorder="1" applyAlignment="1" applyProtection="1">
      <alignment horizontal="center" vertical="center" wrapText="1"/>
      <protection locked="0"/>
    </xf>
    <xf numFmtId="9" fontId="45" fillId="4" borderId="5" xfId="0" applyNumberFormat="1" applyFont="1" applyFill="1" applyBorder="1" applyAlignment="1">
      <alignment horizontal="center" vertical="center" wrapText="1"/>
    </xf>
    <xf numFmtId="9" fontId="45" fillId="4" borderId="12" xfId="0" applyNumberFormat="1" applyFont="1" applyFill="1" applyBorder="1" applyAlignment="1">
      <alignment horizontal="center" vertical="center" wrapText="1"/>
    </xf>
    <xf numFmtId="0" fontId="44" fillId="4" borderId="1" xfId="0" applyFont="1" applyFill="1" applyBorder="1" applyAlignment="1">
      <alignment horizontal="center" vertical="center" wrapText="1"/>
    </xf>
    <xf numFmtId="1" fontId="44" fillId="15" borderId="1" xfId="0" applyNumberFormat="1" applyFont="1" applyFill="1" applyBorder="1" applyAlignment="1">
      <alignment horizontal="center" vertical="center" wrapText="1"/>
    </xf>
    <xf numFmtId="1" fontId="46" fillId="15" borderId="1" xfId="0" applyNumberFormat="1" applyFont="1" applyFill="1" applyBorder="1" applyAlignment="1" applyProtection="1">
      <alignment horizontal="center" vertical="center" wrapText="1"/>
      <protection locked="0"/>
    </xf>
    <xf numFmtId="0" fontId="44" fillId="15" borderId="5" xfId="0" applyFont="1" applyFill="1" applyBorder="1" applyAlignment="1">
      <alignment horizontal="left" vertical="center" wrapText="1"/>
    </xf>
    <xf numFmtId="0" fontId="44" fillId="15" borderId="12" xfId="0" applyFont="1" applyFill="1" applyBorder="1" applyAlignment="1">
      <alignment horizontal="left" vertical="center" wrapText="1"/>
    </xf>
    <xf numFmtId="0" fontId="18" fillId="0" borderId="1" xfId="0" quotePrefix="1"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23" fillId="11" borderId="30" xfId="0" applyFont="1" applyFill="1" applyBorder="1" applyAlignment="1" applyProtection="1">
      <alignment horizontal="center" vertical="center" wrapText="1"/>
      <protection locked="0"/>
    </xf>
    <xf numFmtId="0" fontId="23" fillId="11" borderId="0" xfId="0" applyFont="1" applyFill="1" applyBorder="1" applyAlignment="1" applyProtection="1">
      <alignment horizontal="center" vertical="center" wrapText="1"/>
      <protection locked="0"/>
    </xf>
    <xf numFmtId="0" fontId="23" fillId="11" borderId="27" xfId="0" applyFont="1" applyFill="1" applyBorder="1" applyAlignment="1" applyProtection="1">
      <alignment horizontal="center" vertical="center" wrapText="1"/>
      <protection locked="0"/>
    </xf>
    <xf numFmtId="0" fontId="44" fillId="11" borderId="1" xfId="0" applyFont="1" applyFill="1" applyBorder="1" applyAlignment="1">
      <alignment horizontal="center" vertical="center" wrapText="1"/>
    </xf>
    <xf numFmtId="0" fontId="45" fillId="2" borderId="5" xfId="0" applyFont="1" applyFill="1" applyBorder="1" applyAlignment="1">
      <alignment vertical="center" wrapText="1"/>
    </xf>
    <xf numFmtId="0" fontId="45" fillId="2" borderId="4" xfId="0" applyFont="1" applyFill="1" applyBorder="1" applyAlignment="1">
      <alignment vertical="center" wrapText="1"/>
    </xf>
    <xf numFmtId="0" fontId="46" fillId="2" borderId="5"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2" borderId="2" xfId="0" applyFont="1" applyFill="1" applyBorder="1" applyAlignment="1">
      <alignment horizontal="left" vertical="justify" wrapText="1"/>
    </xf>
    <xf numFmtId="0" fontId="10" fillId="2" borderId="3" xfId="0" applyFont="1" applyFill="1" applyBorder="1" applyAlignment="1">
      <alignment horizontal="left" vertical="justify"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5" fillId="2" borderId="1" xfId="0" applyFont="1" applyFill="1" applyBorder="1" applyAlignment="1" applyProtection="1">
      <alignment horizontal="center" vertical="center" wrapText="1"/>
      <protection locked="0"/>
    </xf>
    <xf numFmtId="0" fontId="10" fillId="10" borderId="29" xfId="0" applyFont="1" applyFill="1" applyBorder="1" applyAlignment="1">
      <alignment horizontal="center" vertical="center" wrapText="1"/>
    </xf>
    <xf numFmtId="0" fontId="10" fillId="10" borderId="30" xfId="0" applyFont="1" applyFill="1" applyBorder="1" applyAlignment="1">
      <alignment horizontal="center" vertical="center" wrapText="1"/>
    </xf>
    <xf numFmtId="0" fontId="10" fillId="10" borderId="33"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10" fillId="12" borderId="30"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0" fillId="13" borderId="29" xfId="0" applyFont="1" applyFill="1" applyBorder="1" applyAlignment="1">
      <alignment horizontal="center" vertical="center" wrapText="1"/>
    </xf>
    <xf numFmtId="0" fontId="10" fillId="13" borderId="30" xfId="0" applyFont="1" applyFill="1" applyBorder="1" applyAlignment="1">
      <alignment horizontal="center" vertical="center" wrapText="1"/>
    </xf>
    <xf numFmtId="0" fontId="10" fillId="13" borderId="33" xfId="0" applyFont="1" applyFill="1" applyBorder="1" applyAlignment="1">
      <alignment horizontal="center" vertical="center" wrapText="1"/>
    </xf>
    <xf numFmtId="0" fontId="10" fillId="14" borderId="29" xfId="0" applyFont="1" applyFill="1" applyBorder="1" applyAlignment="1">
      <alignment horizontal="center" vertical="center" wrapText="1"/>
    </xf>
    <xf numFmtId="0" fontId="10" fillId="14" borderId="30" xfId="0" applyFont="1" applyFill="1" applyBorder="1" applyAlignment="1">
      <alignment horizontal="center" vertical="center" wrapText="1"/>
    </xf>
    <xf numFmtId="0" fontId="10" fillId="14" borderId="33" xfId="0" applyFont="1" applyFill="1" applyBorder="1" applyAlignment="1">
      <alignment horizontal="center" vertical="center" wrapText="1"/>
    </xf>
    <xf numFmtId="0" fontId="10" fillId="10" borderId="32"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2" borderId="32"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3" borderId="32"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14" borderId="32"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8"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0" borderId="2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7" xfId="0" applyFont="1" applyBorder="1" applyAlignment="1">
      <alignment horizontal="left" vertical="center" wrapText="1"/>
    </xf>
    <xf numFmtId="0" fontId="10" fillId="0" borderId="17" xfId="0" applyFont="1" applyBorder="1" applyAlignment="1">
      <alignment horizontal="left" vertical="center" wrapText="1"/>
    </xf>
    <xf numFmtId="0" fontId="10" fillId="9" borderId="29" xfId="0" applyFont="1" applyFill="1" applyBorder="1" applyAlignment="1">
      <alignment horizontal="center" vertical="center" wrapText="1"/>
    </xf>
    <xf numFmtId="0" fontId="10" fillId="9" borderId="30" xfId="0" applyFont="1" applyFill="1" applyBorder="1" applyAlignment="1">
      <alignment horizontal="center" vertical="center" wrapText="1"/>
    </xf>
    <xf numFmtId="0" fontId="10" fillId="9" borderId="31" xfId="0" applyFont="1" applyFill="1" applyBorder="1" applyAlignment="1">
      <alignment horizontal="center" vertical="center" wrapText="1"/>
    </xf>
    <xf numFmtId="0" fontId="10" fillId="9" borderId="27" xfId="0" applyFont="1" applyFill="1" applyBorder="1" applyAlignment="1">
      <alignment horizontal="center" vertical="center" wrapText="1"/>
    </xf>
    <xf numFmtId="0" fontId="10" fillId="0" borderId="24" xfId="0" applyFont="1" applyBorder="1" applyAlignment="1">
      <alignment horizontal="left" vertical="center" wrapText="1"/>
    </xf>
    <xf numFmtId="0" fontId="10" fillId="0" borderId="27" xfId="0" applyFont="1" applyBorder="1" applyAlignment="1">
      <alignment horizontal="left"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0" fillId="0" borderId="1" xfId="0" applyBorder="1" applyAlignment="1">
      <alignment horizontal="center" wrapText="1"/>
    </xf>
    <xf numFmtId="0" fontId="0" fillId="11" borderId="1" xfId="0" applyFill="1" applyBorder="1" applyAlignment="1" applyProtection="1">
      <alignment horizontal="center" vertical="center" wrapText="1"/>
      <protection locked="0"/>
    </xf>
    <xf numFmtId="0" fontId="12" fillId="11" borderId="1" xfId="0" applyFont="1" applyFill="1" applyBorder="1" applyAlignment="1">
      <alignment horizontal="center" vertical="center" wrapText="1"/>
    </xf>
    <xf numFmtId="0" fontId="14" fillId="11" borderId="1" xfId="0" applyFont="1"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12" xfId="0" applyFill="1" applyBorder="1" applyAlignment="1" applyProtection="1">
      <alignment horizontal="center" vertical="center" wrapText="1"/>
      <protection locked="0"/>
    </xf>
    <xf numFmtId="0" fontId="12" fillId="11" borderId="35" xfId="0" applyFont="1" applyFill="1" applyBorder="1" applyAlignment="1">
      <alignment horizontal="center" vertical="center" wrapText="1"/>
    </xf>
    <xf numFmtId="0" fontId="12" fillId="11" borderId="43" xfId="0" applyFont="1" applyFill="1" applyBorder="1" applyAlignment="1">
      <alignment horizontal="center" vertical="center" wrapText="1"/>
    </xf>
    <xf numFmtId="0" fontId="12" fillId="11" borderId="44" xfId="0" applyFont="1" applyFill="1" applyBorder="1" applyAlignment="1">
      <alignment horizontal="center" vertical="center" wrapText="1"/>
    </xf>
    <xf numFmtId="0" fontId="9" fillId="3"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21" xfId="0" applyFont="1" applyFill="1" applyBorder="1" applyAlignment="1" applyProtection="1">
      <alignment horizontal="center" vertical="center" wrapText="1"/>
      <protection locked="0"/>
    </xf>
    <xf numFmtId="0" fontId="11" fillId="11" borderId="5" xfId="0" applyFont="1" applyFill="1" applyBorder="1" applyAlignment="1">
      <alignment horizontal="center" vertical="center" wrapText="1"/>
    </xf>
    <xf numFmtId="0" fontId="11" fillId="11" borderId="4"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2" fillId="11" borderId="45" xfId="0" applyFont="1" applyFill="1" applyBorder="1" applyAlignment="1">
      <alignment horizontal="center" vertical="center" wrapText="1"/>
    </xf>
    <xf numFmtId="0" fontId="12" fillId="11" borderId="47"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0" fillId="17" borderId="35" xfId="0" applyFont="1" applyFill="1" applyBorder="1" applyAlignment="1">
      <alignment horizontal="center" vertical="center" wrapText="1"/>
    </xf>
    <xf numFmtId="0" fontId="10" fillId="17" borderId="43"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2" fillId="18" borderId="35" xfId="0" applyFont="1" applyFill="1" applyBorder="1" applyAlignment="1">
      <alignment horizontal="center" vertical="center" wrapText="1"/>
    </xf>
    <xf numFmtId="0" fontId="12" fillId="18" borderId="39" xfId="0" applyFont="1" applyFill="1" applyBorder="1" applyAlignment="1">
      <alignment horizontal="center" vertical="center" wrapText="1"/>
    </xf>
    <xf numFmtId="0" fontId="12" fillId="19" borderId="15" xfId="0" applyFont="1" applyFill="1" applyBorder="1" applyAlignment="1">
      <alignment horizontal="center" vertical="center" wrapText="1"/>
    </xf>
    <xf numFmtId="0" fontId="12" fillId="19" borderId="16" xfId="0" applyFont="1" applyFill="1" applyBorder="1" applyAlignment="1">
      <alignment horizontal="center" vertical="center" wrapText="1"/>
    </xf>
    <xf numFmtId="0" fontId="12" fillId="19" borderId="17" xfId="0" applyFont="1" applyFill="1" applyBorder="1" applyAlignment="1">
      <alignment horizontal="center" vertical="center" wrapText="1"/>
    </xf>
    <xf numFmtId="0" fontId="12" fillId="20" borderId="15" xfId="0" applyFont="1" applyFill="1" applyBorder="1" applyAlignment="1">
      <alignment horizontal="center" vertical="center" wrapText="1"/>
    </xf>
    <xf numFmtId="0" fontId="12" fillId="20" borderId="16"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2" fillId="2" borderId="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2128" applyFont="1" applyFill="1" applyBorder="1" applyAlignment="1">
      <alignment horizontal="center" vertical="center" wrapText="1"/>
    </xf>
    <xf numFmtId="0" fontId="16"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2" borderId="1" xfId="0" applyFont="1" applyFill="1" applyBorder="1" applyAlignment="1">
      <alignment horizontal="justify" vertical="center" wrapText="1"/>
    </xf>
    <xf numFmtId="0" fontId="12" fillId="20" borderId="5" xfId="0" applyFont="1" applyFill="1" applyBorder="1" applyAlignment="1">
      <alignment horizontal="center" vertical="center" wrapText="1"/>
    </xf>
    <xf numFmtId="0" fontId="12" fillId="20" borderId="4" xfId="0" applyFont="1" applyFill="1" applyBorder="1" applyAlignment="1">
      <alignment horizontal="center" vertical="center" wrapText="1"/>
    </xf>
    <xf numFmtId="0" fontId="12" fillId="20" borderId="12" xfId="0" applyFont="1" applyFill="1" applyBorder="1" applyAlignment="1">
      <alignment horizontal="center" vertical="center" wrapText="1"/>
    </xf>
    <xf numFmtId="0" fontId="12" fillId="0" borderId="32" xfId="0" applyFont="1" applyBorder="1" applyAlignment="1">
      <alignment horizontal="center" vertical="center" wrapText="1"/>
    </xf>
    <xf numFmtId="0" fontId="12" fillId="2" borderId="32"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horizontal="left" vertical="center" wrapText="1"/>
    </xf>
    <xf numFmtId="0" fontId="11" fillId="0" borderId="12" xfId="0" applyFont="1" applyBorder="1" applyAlignment="1">
      <alignment horizontal="left" vertical="center" wrapText="1"/>
    </xf>
    <xf numFmtId="0" fontId="11" fillId="2" borderId="5" xfId="0" applyFont="1" applyFill="1" applyBorder="1" applyAlignment="1">
      <alignment vertical="center" wrapText="1"/>
    </xf>
    <xf numFmtId="0" fontId="11" fillId="2" borderId="12" xfId="0" applyFont="1" applyFill="1" applyBorder="1" applyAlignment="1">
      <alignment vertical="center" wrapText="1"/>
    </xf>
    <xf numFmtId="0" fontId="12" fillId="0" borderId="34" xfId="0" applyFont="1" applyBorder="1" applyAlignment="1">
      <alignment horizontal="center" vertical="center" wrapText="1"/>
    </xf>
    <xf numFmtId="0" fontId="12" fillId="0" borderId="38" xfId="0" applyFont="1" applyBorder="1" applyAlignment="1">
      <alignment horizontal="center" vertical="center" wrapText="1"/>
    </xf>
    <xf numFmtId="0" fontId="7" fillId="10" borderId="5" xfId="0" quotePrefix="1" applyFont="1" applyFill="1" applyBorder="1" applyAlignment="1">
      <alignment horizontal="center" vertical="center" wrapText="1"/>
    </xf>
    <xf numFmtId="0" fontId="7" fillId="10" borderId="12" xfId="0" applyFont="1" applyFill="1" applyBorder="1" applyAlignment="1">
      <alignment horizontal="center" vertical="center" wrapText="1"/>
    </xf>
    <xf numFmtId="0" fontId="12" fillId="2" borderId="5" xfId="0" applyFont="1" applyFill="1" applyBorder="1" applyAlignment="1">
      <alignment horizontal="justify" vertical="center" wrapText="1" readingOrder="1"/>
    </xf>
    <xf numFmtId="0" fontId="12" fillId="2" borderId="12" xfId="0" applyFont="1" applyFill="1" applyBorder="1" applyAlignment="1">
      <alignment horizontal="justify" vertical="center" wrapText="1" readingOrder="1"/>
    </xf>
    <xf numFmtId="0" fontId="17" fillId="0" borderId="5" xfId="0" applyFont="1" applyBorder="1" applyAlignment="1">
      <alignment vertical="center" wrapText="1"/>
    </xf>
    <xf numFmtId="0" fontId="17" fillId="0" borderId="12" xfId="0" applyFont="1" applyBorder="1" applyAlignment="1">
      <alignment vertical="center" wrapText="1"/>
    </xf>
    <xf numFmtId="0" fontId="17" fillId="0" borderId="1" xfId="0" applyFont="1" applyBorder="1" applyAlignment="1">
      <alignment vertical="center" wrapText="1"/>
    </xf>
    <xf numFmtId="0" fontId="17" fillId="2" borderId="5" xfId="0" applyFont="1" applyFill="1" applyBorder="1" applyAlignment="1">
      <alignment vertical="center" wrapText="1"/>
    </xf>
    <xf numFmtId="0" fontId="17" fillId="2" borderId="4" xfId="0" applyFont="1" applyFill="1" applyBorder="1" applyAlignment="1">
      <alignment vertical="center" wrapText="1"/>
    </xf>
    <xf numFmtId="0" fontId="17" fillId="2" borderId="12" xfId="0" applyFont="1" applyFill="1" applyBorder="1" applyAlignment="1">
      <alignment vertical="center" wrapText="1"/>
    </xf>
    <xf numFmtId="0" fontId="12" fillId="0" borderId="41" xfId="0" applyFont="1" applyBorder="1" applyAlignment="1">
      <alignment horizontal="center" vertical="center" wrapText="1"/>
    </xf>
    <xf numFmtId="0" fontId="12" fillId="2" borderId="4" xfId="0" applyFont="1" applyFill="1" applyBorder="1" applyAlignment="1">
      <alignment horizontal="center" vertical="center" wrapText="1" readingOrder="1"/>
    </xf>
    <xf numFmtId="0" fontId="12" fillId="2" borderId="12" xfId="0" applyFont="1" applyFill="1" applyBorder="1" applyAlignment="1">
      <alignment horizontal="center" vertical="center" wrapText="1" readingOrder="1"/>
    </xf>
    <xf numFmtId="0" fontId="11" fillId="20" borderId="5" xfId="0" applyFont="1" applyFill="1" applyBorder="1" applyAlignment="1">
      <alignment horizontal="center" vertical="center" wrapText="1"/>
    </xf>
    <xf numFmtId="0" fontId="11" fillId="20"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10" borderId="4" xfId="0" applyFont="1" applyFill="1" applyBorder="1" applyAlignment="1">
      <alignment horizontal="center" vertical="center" wrapText="1"/>
    </xf>
    <xf numFmtId="1" fontId="11" fillId="0" borderId="35" xfId="0" applyNumberFormat="1" applyFont="1" applyBorder="1" applyAlignment="1" applyProtection="1">
      <alignment horizontal="center" vertical="center" wrapText="1"/>
      <protection locked="0"/>
    </xf>
    <xf numFmtId="1" fontId="11" fillId="0" borderId="39" xfId="0" applyNumberFormat="1" applyFont="1" applyBorder="1" applyAlignment="1" applyProtection="1">
      <alignment horizontal="center" vertical="center" wrapText="1"/>
      <protection locked="0"/>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1" fontId="11" fillId="0" borderId="5" xfId="0" applyNumberFormat="1" applyFont="1" applyBorder="1" applyAlignment="1" applyProtection="1">
      <alignment horizontal="center" vertical="center" wrapText="1"/>
      <protection locked="0"/>
    </xf>
    <xf numFmtId="1" fontId="11" fillId="0" borderId="12" xfId="0" applyNumberFormat="1" applyFont="1" applyBorder="1" applyAlignment="1" applyProtection="1">
      <alignment horizontal="center" vertical="center" wrapText="1"/>
      <protection locked="0"/>
    </xf>
    <xf numFmtId="10" fontId="10" fillId="0" borderId="5" xfId="0" applyNumberFormat="1" applyFont="1" applyBorder="1" applyAlignment="1">
      <alignment horizontal="center" vertical="center" wrapText="1"/>
    </xf>
    <xf numFmtId="10" fontId="10" fillId="0" borderId="12" xfId="0" applyNumberFormat="1" applyFont="1" applyBorder="1" applyAlignment="1">
      <alignment horizontal="center" vertical="center" wrapText="1"/>
    </xf>
    <xf numFmtId="10" fontId="10" fillId="2" borderId="5" xfId="0" applyNumberFormat="1" applyFont="1" applyFill="1" applyBorder="1" applyAlignment="1">
      <alignment horizontal="center" vertical="center" wrapText="1"/>
    </xf>
    <xf numFmtId="10" fontId="10" fillId="2" borderId="12" xfId="0" applyNumberFormat="1" applyFont="1" applyFill="1" applyBorder="1" applyAlignment="1">
      <alignment horizontal="center" vertical="center" wrapText="1"/>
    </xf>
    <xf numFmtId="10" fontId="10" fillId="2" borderId="4" xfId="0" applyNumberFormat="1"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9" fontId="12" fillId="2" borderId="12"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12" xfId="0" applyFont="1" applyBorder="1" applyAlignment="1">
      <alignment horizontal="left" vertical="center" wrapText="1"/>
    </xf>
    <xf numFmtId="0" fontId="12" fillId="2" borderId="5"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1" fillId="0" borderId="5"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2" fillId="0" borderId="4" xfId="0" applyFont="1" applyBorder="1" applyAlignment="1">
      <alignment horizontal="center" vertical="center" wrapText="1"/>
    </xf>
    <xf numFmtId="0" fontId="10" fillId="10" borderId="22" xfId="0" applyFont="1" applyFill="1" applyBorder="1" applyAlignment="1">
      <alignment horizontal="center" vertical="center" wrapText="1"/>
    </xf>
    <xf numFmtId="0" fontId="10" fillId="10" borderId="34"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0" fillId="2" borderId="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4" xfId="0" applyFont="1" applyFill="1" applyBorder="1" applyAlignment="1">
      <alignment horizontal="center" vertical="center" wrapText="1"/>
    </xf>
    <xf numFmtId="9" fontId="12" fillId="0" borderId="34" xfId="3115" applyFont="1" applyFill="1" applyBorder="1" applyAlignment="1" applyProtection="1">
      <alignment horizontal="center" vertical="center" wrapText="1"/>
    </xf>
    <xf numFmtId="9" fontId="12" fillId="0" borderId="38" xfId="3115" applyFont="1" applyFill="1" applyBorder="1" applyAlignment="1" applyProtection="1">
      <alignment horizontal="center" vertical="center" wrapText="1"/>
    </xf>
    <xf numFmtId="0" fontId="0" fillId="0" borderId="5" xfId="0" applyBorder="1" applyAlignment="1">
      <alignment horizontal="center"/>
    </xf>
    <xf numFmtId="0" fontId="0" fillId="0" borderId="12" xfId="0" applyBorder="1" applyAlignment="1">
      <alignment horizontal="center"/>
    </xf>
    <xf numFmtId="1" fontId="11" fillId="0" borderId="4" xfId="0" applyNumberFormat="1" applyFont="1" applyBorder="1" applyAlignment="1" applyProtection="1">
      <alignment horizontal="center" vertical="center" wrapText="1"/>
      <protection locked="0"/>
    </xf>
    <xf numFmtId="1" fontId="0" fillId="0" borderId="5" xfId="0" applyNumberFormat="1" applyBorder="1" applyAlignment="1" applyProtection="1">
      <alignment horizontal="center" vertical="center" wrapText="1"/>
      <protection locked="0"/>
    </xf>
    <xf numFmtId="1" fontId="0" fillId="0" borderId="4" xfId="0" applyNumberFormat="1" applyBorder="1" applyAlignment="1" applyProtection="1">
      <alignment horizontal="center" vertical="center" wrapText="1"/>
      <protection locked="0"/>
    </xf>
    <xf numFmtId="1" fontId="0" fillId="0" borderId="12" xfId="0" applyNumberFormat="1" applyBorder="1" applyAlignment="1" applyProtection="1">
      <alignment horizontal="center" vertical="center" wrapText="1"/>
      <protection locked="0"/>
    </xf>
    <xf numFmtId="0" fontId="10" fillId="12" borderId="5" xfId="0" applyFont="1" applyFill="1" applyBorder="1" applyAlignment="1">
      <alignment horizontal="center" vertical="center" wrapText="1"/>
    </xf>
    <xf numFmtId="0" fontId="10" fillId="12" borderId="4" xfId="0" applyFont="1" applyFill="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12"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9" fontId="10" fillId="2" borderId="5"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12" xfId="0" applyNumberFormat="1" applyFont="1" applyFill="1" applyBorder="1" applyAlignment="1">
      <alignment horizontal="center" vertical="center" wrapText="1"/>
    </xf>
    <xf numFmtId="0" fontId="44" fillId="4" borderId="5" xfId="0" applyFont="1" applyFill="1" applyBorder="1" applyAlignment="1">
      <alignment horizontal="left" vertical="center" wrapText="1"/>
    </xf>
    <xf numFmtId="0" fontId="44" fillId="4" borderId="12" xfId="0" applyFont="1" applyFill="1" applyBorder="1" applyAlignment="1">
      <alignment horizontal="left" vertical="center" wrapText="1"/>
    </xf>
    <xf numFmtId="0" fontId="10" fillId="12" borderId="34" xfId="0" applyFont="1" applyFill="1" applyBorder="1" applyAlignment="1">
      <alignment horizontal="center" vertical="center" wrapText="1"/>
    </xf>
    <xf numFmtId="0" fontId="10" fillId="12" borderId="36" xfId="0" applyFont="1" applyFill="1" applyBorder="1" applyAlignment="1">
      <alignment horizontal="center" vertical="center" wrapText="1"/>
    </xf>
    <xf numFmtId="9" fontId="10" fillId="0" borderId="5" xfId="1" applyFont="1" applyFill="1" applyBorder="1" applyAlignment="1" applyProtection="1">
      <alignment horizontal="center" vertical="center" wrapText="1"/>
    </xf>
    <xf numFmtId="9" fontId="10" fillId="0" borderId="12" xfId="1" applyFont="1" applyFill="1" applyBorder="1" applyAlignment="1" applyProtection="1">
      <alignment horizontal="center" vertical="center" wrapText="1"/>
    </xf>
    <xf numFmtId="9" fontId="10" fillId="0" borderId="4" xfId="1" applyFont="1" applyFill="1" applyBorder="1" applyAlignment="1" applyProtection="1">
      <alignment horizontal="center" vertical="center" wrapText="1"/>
    </xf>
    <xf numFmtId="9" fontId="45" fillId="4" borderId="5" xfId="3115" applyFont="1" applyFill="1" applyBorder="1" applyAlignment="1" applyProtection="1">
      <alignment horizontal="center" vertical="center" wrapText="1"/>
    </xf>
    <xf numFmtId="9" fontId="45" fillId="4" borderId="12" xfId="3115" applyFont="1" applyFill="1" applyBorder="1" applyAlignment="1" applyProtection="1">
      <alignment horizontal="center" vertical="center" wrapText="1"/>
    </xf>
    <xf numFmtId="1" fontId="11"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12" fillId="0" borderId="12"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1" fontId="12" fillId="2" borderId="5" xfId="0" applyNumberFormat="1"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1" fontId="12" fillId="2" borderId="12" xfId="0" applyNumberFormat="1" applyFont="1" applyFill="1" applyBorder="1" applyAlignment="1">
      <alignment horizontal="center" vertical="center" wrapText="1"/>
    </xf>
    <xf numFmtId="0" fontId="10" fillId="13" borderId="5"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10" fillId="13" borderId="22" xfId="0" applyFont="1" applyFill="1" applyBorder="1" applyAlignment="1">
      <alignment horizontal="center" vertical="center" wrapText="1"/>
    </xf>
    <xf numFmtId="0" fontId="10" fillId="13" borderId="34" xfId="0" applyFont="1" applyFill="1" applyBorder="1" applyAlignment="1">
      <alignment horizontal="center" vertical="center" wrapText="1"/>
    </xf>
    <xf numFmtId="9" fontId="10" fillId="0" borderId="1" xfId="1" applyFont="1" applyFill="1" applyBorder="1" applyAlignment="1" applyProtection="1">
      <alignment horizontal="center" vertical="center" wrapText="1"/>
    </xf>
    <xf numFmtId="0" fontId="11" fillId="0" borderId="35"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1" fontId="49" fillId="0" borderId="5" xfId="0" applyNumberFormat="1" applyFont="1" applyBorder="1" applyAlignment="1" applyProtection="1">
      <alignment horizontal="center" vertical="center" wrapText="1"/>
      <protection locked="0"/>
    </xf>
    <xf numFmtId="1" fontId="49" fillId="0" borderId="12" xfId="0" applyNumberFormat="1" applyFont="1" applyBorder="1" applyAlignment="1" applyProtection="1">
      <alignment horizontal="center" vertical="center" wrapText="1"/>
      <protection locked="0"/>
    </xf>
    <xf numFmtId="0" fontId="10" fillId="14" borderId="5" xfId="0" applyFont="1" applyFill="1" applyBorder="1" applyAlignment="1">
      <alignment horizontal="center" vertical="center" wrapText="1"/>
    </xf>
    <xf numFmtId="0" fontId="10" fillId="14" borderId="22" xfId="0" applyFont="1" applyFill="1" applyBorder="1" applyAlignment="1">
      <alignment horizontal="center" vertical="center" wrapText="1"/>
    </xf>
    <xf numFmtId="0" fontId="10" fillId="14" borderId="34" xfId="0" applyFont="1" applyFill="1" applyBorder="1" applyAlignment="1">
      <alignment horizontal="center" vertical="center" wrapText="1"/>
    </xf>
    <xf numFmtId="9" fontId="45" fillId="0" borderId="5" xfId="3115" applyFont="1" applyFill="1" applyBorder="1" applyAlignment="1" applyProtection="1">
      <alignment horizontal="center" vertical="center" wrapText="1"/>
    </xf>
    <xf numFmtId="9" fontId="45" fillId="0" borderId="12" xfId="3115" applyFont="1" applyFill="1" applyBorder="1" applyAlignment="1" applyProtection="1">
      <alignment horizontal="center" vertical="center" wrapText="1"/>
    </xf>
    <xf numFmtId="1" fontId="11" fillId="0" borderId="15" xfId="0" applyNumberFormat="1" applyFont="1" applyBorder="1" applyAlignment="1" applyProtection="1">
      <alignment horizontal="center" vertical="center" wrapText="1"/>
      <protection locked="0"/>
    </xf>
    <xf numFmtId="9" fontId="12" fillId="0" borderId="34" xfId="3115" applyFont="1" applyFill="1" applyBorder="1" applyAlignment="1" applyProtection="1">
      <alignment horizontal="center" vertical="center"/>
    </xf>
    <xf numFmtId="0" fontId="11" fillId="0" borderId="15" xfId="0" applyFont="1" applyBorder="1" applyAlignment="1" applyProtection="1">
      <alignment horizontal="center" vertical="center" wrapText="1"/>
      <protection locked="0"/>
    </xf>
    <xf numFmtId="0" fontId="20" fillId="0" borderId="12" xfId="0" applyFont="1" applyBorder="1" applyAlignment="1">
      <alignment horizontal="left" vertical="top" wrapText="1"/>
    </xf>
    <xf numFmtId="1" fontId="0" fillId="0" borderId="12" xfId="0" applyNumberFormat="1" applyBorder="1" applyAlignment="1">
      <alignment horizontal="center" vertical="center" wrapText="1"/>
    </xf>
    <xf numFmtId="1" fontId="0" fillId="0" borderId="39" xfId="0" applyNumberFormat="1" applyBorder="1" applyAlignment="1" applyProtection="1">
      <alignment horizontal="center" vertical="center" wrapText="1"/>
      <protection locked="0"/>
    </xf>
    <xf numFmtId="0" fontId="0" fillId="0" borderId="12" xfId="0" applyBorder="1" applyAlignment="1">
      <alignment horizontal="left" vertical="top" wrapText="1"/>
    </xf>
    <xf numFmtId="0" fontId="11" fillId="0" borderId="1" xfId="0" applyFont="1" applyBorder="1" applyAlignment="1" applyProtection="1">
      <alignment horizontal="center" vertical="center" wrapText="1"/>
      <protection locked="0"/>
    </xf>
    <xf numFmtId="9" fontId="12" fillId="0" borderId="1" xfId="3115" applyFont="1" applyFill="1" applyBorder="1" applyAlignment="1" applyProtection="1">
      <alignment horizontal="center" vertical="center"/>
    </xf>
    <xf numFmtId="0" fontId="0" fillId="0" borderId="1" xfId="0" applyBorder="1" applyAlignment="1" applyProtection="1">
      <alignment wrapText="1"/>
      <protection locked="0"/>
    </xf>
  </cellXfs>
  <cellStyles count="3116">
    <cellStyle name="Millares" xfId="3112" builtinId="3"/>
    <cellStyle name="Millares [0]" xfId="3113" builtinId="6"/>
    <cellStyle name="Millares [0] 2" xfId="2"/>
    <cellStyle name="Millares [0] 2 10" xfId="3"/>
    <cellStyle name="Millares [0] 2 10 2" xfId="4"/>
    <cellStyle name="Millares [0] 2 10 3" xfId="3067"/>
    <cellStyle name="Millares [0] 2 11" xfId="5"/>
    <cellStyle name="Millares [0] 2 12" xfId="6"/>
    <cellStyle name="Millares [0] 2 13" xfId="2158"/>
    <cellStyle name="Millares [0] 2 2" xfId="7"/>
    <cellStyle name="Millares [0] 2 2 10" xfId="8"/>
    <cellStyle name="Millares [0] 2 2 11" xfId="9"/>
    <cellStyle name="Millares [0] 2 2 12" xfId="2191"/>
    <cellStyle name="Millares [0] 2 2 2" xfId="10"/>
    <cellStyle name="Millares [0] 2 2 2 2" xfId="11"/>
    <cellStyle name="Millares [0] 2 2 2 2 2" xfId="12"/>
    <cellStyle name="Millares [0] 2 2 2 2 3" xfId="2799"/>
    <cellStyle name="Millares [0] 2 2 2 3" xfId="13"/>
    <cellStyle name="Millares [0] 2 2 2 3 2" xfId="14"/>
    <cellStyle name="Millares [0] 2 2 2 3 3" xfId="3042"/>
    <cellStyle name="Millares [0] 2 2 2 4" xfId="15"/>
    <cellStyle name="Millares [0] 2 2 2 4 2" xfId="16"/>
    <cellStyle name="Millares [0] 2 2 2 4 3" xfId="2556"/>
    <cellStyle name="Millares [0] 2 2 2 5" xfId="17"/>
    <cellStyle name="Millares [0] 2 2 2 6" xfId="18"/>
    <cellStyle name="Millares [0] 2 2 2 7" xfId="2312"/>
    <cellStyle name="Millares [0] 2 2 3" xfId="19"/>
    <cellStyle name="Millares [0] 2 2 3 2" xfId="20"/>
    <cellStyle name="Millares [0] 2 2 3 2 2" xfId="21"/>
    <cellStyle name="Millares [0] 2 2 3 2 3" xfId="2772"/>
    <cellStyle name="Millares [0] 2 2 3 3" xfId="22"/>
    <cellStyle name="Millares [0] 2 2 3 3 2" xfId="23"/>
    <cellStyle name="Millares [0] 2 2 3 3 3" xfId="3015"/>
    <cellStyle name="Millares [0] 2 2 3 4" xfId="24"/>
    <cellStyle name="Millares [0] 2 2 3 4 2" xfId="25"/>
    <cellStyle name="Millares [0] 2 2 3 4 3" xfId="2529"/>
    <cellStyle name="Millares [0] 2 2 3 5" xfId="26"/>
    <cellStyle name="Millares [0] 2 2 3 6" xfId="27"/>
    <cellStyle name="Millares [0] 2 2 3 7" xfId="2285"/>
    <cellStyle name="Millares [0] 2 2 4" xfId="28"/>
    <cellStyle name="Millares [0] 2 2 4 2" xfId="29"/>
    <cellStyle name="Millares [0] 2 2 4 2 2" xfId="30"/>
    <cellStyle name="Millares [0] 2 2 4 2 3" xfId="2743"/>
    <cellStyle name="Millares [0] 2 2 4 3" xfId="31"/>
    <cellStyle name="Millares [0] 2 2 4 3 2" xfId="32"/>
    <cellStyle name="Millares [0] 2 2 4 3 3" xfId="2986"/>
    <cellStyle name="Millares [0] 2 2 4 4" xfId="33"/>
    <cellStyle name="Millares [0] 2 2 4 4 2" xfId="34"/>
    <cellStyle name="Millares [0] 2 2 4 4 3" xfId="2500"/>
    <cellStyle name="Millares [0] 2 2 4 5" xfId="35"/>
    <cellStyle name="Millares [0] 2 2 4 6" xfId="36"/>
    <cellStyle name="Millares [0] 2 2 4 7" xfId="2256"/>
    <cellStyle name="Millares [0] 2 2 5" xfId="37"/>
    <cellStyle name="Millares [0] 2 2 5 2" xfId="38"/>
    <cellStyle name="Millares [0] 2 2 5 2 2" xfId="39"/>
    <cellStyle name="Millares [0] 2 2 5 2 3" xfId="2678"/>
    <cellStyle name="Millares [0] 2 2 5 3" xfId="40"/>
    <cellStyle name="Millares [0] 2 2 5 3 2" xfId="41"/>
    <cellStyle name="Millares [0] 2 2 5 3 3" xfId="2921"/>
    <cellStyle name="Millares [0] 2 2 5 4" xfId="42"/>
    <cellStyle name="Millares [0] 2 2 5 5" xfId="2435"/>
    <cellStyle name="Millares [0] 2 2 6" xfId="43"/>
    <cellStyle name="Millares [0] 2 2 6 2" xfId="44"/>
    <cellStyle name="Millares [0] 2 2 6 3" xfId="2613"/>
    <cellStyle name="Millares [0] 2 2 7" xfId="45"/>
    <cellStyle name="Millares [0] 2 2 7 2" xfId="46"/>
    <cellStyle name="Millares [0] 2 2 7 3" xfId="2856"/>
    <cellStyle name="Millares [0] 2 2 8" xfId="47"/>
    <cellStyle name="Millares [0] 2 2 8 2" xfId="48"/>
    <cellStyle name="Millares [0] 2 2 8 3" xfId="2370"/>
    <cellStyle name="Millares [0] 2 2 9" xfId="49"/>
    <cellStyle name="Millares [0] 2 2 9 2" xfId="50"/>
    <cellStyle name="Millares [0] 2 2 9 3" xfId="3100"/>
    <cellStyle name="Millares [0] 2 3" xfId="51"/>
    <cellStyle name="Millares [0] 2 3 2" xfId="52"/>
    <cellStyle name="Millares [0] 2 3 2 2" xfId="53"/>
    <cellStyle name="Millares [0] 2 3 2 3" xfId="2784"/>
    <cellStyle name="Millares [0] 2 3 3" xfId="54"/>
    <cellStyle name="Millares [0] 2 3 3 2" xfId="55"/>
    <cellStyle name="Millares [0] 2 3 3 3" xfId="3027"/>
    <cellStyle name="Millares [0] 2 3 4" xfId="56"/>
    <cellStyle name="Millares [0] 2 3 4 2" xfId="57"/>
    <cellStyle name="Millares [0] 2 3 4 3" xfId="2541"/>
    <cellStyle name="Millares [0] 2 3 5" xfId="58"/>
    <cellStyle name="Millares [0] 2 3 6" xfId="59"/>
    <cellStyle name="Millares [0] 2 3 7" xfId="2297"/>
    <cellStyle name="Millares [0] 2 4" xfId="60"/>
    <cellStyle name="Millares [0] 2 4 2" xfId="61"/>
    <cellStyle name="Millares [0] 2 4 2 2" xfId="62"/>
    <cellStyle name="Millares [0] 2 4 2 3" xfId="2762"/>
    <cellStyle name="Millares [0] 2 4 3" xfId="63"/>
    <cellStyle name="Millares [0] 2 4 3 2" xfId="64"/>
    <cellStyle name="Millares [0] 2 4 3 3" xfId="3005"/>
    <cellStyle name="Millares [0] 2 4 4" xfId="65"/>
    <cellStyle name="Millares [0] 2 4 4 2" xfId="66"/>
    <cellStyle name="Millares [0] 2 4 4 3" xfId="2519"/>
    <cellStyle name="Millares [0] 2 4 5" xfId="67"/>
    <cellStyle name="Millares [0] 2 4 6" xfId="68"/>
    <cellStyle name="Millares [0] 2 4 7" xfId="2275"/>
    <cellStyle name="Millares [0] 2 5" xfId="69"/>
    <cellStyle name="Millares [0] 2 5 2" xfId="70"/>
    <cellStyle name="Millares [0] 2 5 2 2" xfId="71"/>
    <cellStyle name="Millares [0] 2 5 2 3" xfId="2710"/>
    <cellStyle name="Millares [0] 2 5 3" xfId="72"/>
    <cellStyle name="Millares [0] 2 5 3 2" xfId="73"/>
    <cellStyle name="Millares [0] 2 5 3 3" xfId="2953"/>
    <cellStyle name="Millares [0] 2 5 4" xfId="74"/>
    <cellStyle name="Millares [0] 2 5 4 2" xfId="75"/>
    <cellStyle name="Millares [0] 2 5 4 3" xfId="2467"/>
    <cellStyle name="Millares [0] 2 5 5" xfId="76"/>
    <cellStyle name="Millares [0] 2 5 6" xfId="77"/>
    <cellStyle name="Millares [0] 2 5 7" xfId="2223"/>
    <cellStyle name="Millares [0] 2 6" xfId="78"/>
    <cellStyle name="Millares [0] 2 6 2" xfId="79"/>
    <cellStyle name="Millares [0] 2 6 2 2" xfId="80"/>
    <cellStyle name="Millares [0] 2 6 2 3" xfId="2645"/>
    <cellStyle name="Millares [0] 2 6 3" xfId="81"/>
    <cellStyle name="Millares [0] 2 6 3 2" xfId="82"/>
    <cellStyle name="Millares [0] 2 6 3 3" xfId="2888"/>
    <cellStyle name="Millares [0] 2 6 4" xfId="83"/>
    <cellStyle name="Millares [0] 2 6 5" xfId="2402"/>
    <cellStyle name="Millares [0] 2 7" xfId="84"/>
    <cellStyle name="Millares [0] 2 7 2" xfId="85"/>
    <cellStyle name="Millares [0] 2 7 3" xfId="2580"/>
    <cellStyle name="Millares [0] 2 8" xfId="86"/>
    <cellStyle name="Millares [0] 2 8 2" xfId="87"/>
    <cellStyle name="Millares [0] 2 8 3" xfId="2823"/>
    <cellStyle name="Millares [0] 2 9" xfId="88"/>
    <cellStyle name="Millares [0] 2 9 2" xfId="89"/>
    <cellStyle name="Millares [0] 2 9 3" xfId="2337"/>
    <cellStyle name="Millares [0] 3" xfId="90"/>
    <cellStyle name="Millares [0] 3 10" xfId="91"/>
    <cellStyle name="Millares [0] 3 11" xfId="92"/>
    <cellStyle name="Millares [0] 3 12" xfId="2147"/>
    <cellStyle name="Millares [0] 3 2" xfId="93"/>
    <cellStyle name="Millares [0] 3 2 10" xfId="94"/>
    <cellStyle name="Millares [0] 3 2 11" xfId="2180"/>
    <cellStyle name="Millares [0] 3 2 2" xfId="95"/>
    <cellStyle name="Millares [0] 3 2 2 2" xfId="96"/>
    <cellStyle name="Millares [0] 3 2 2 2 2" xfId="97"/>
    <cellStyle name="Millares [0] 3 2 2 2 3" xfId="2790"/>
    <cellStyle name="Millares [0] 3 2 2 3" xfId="98"/>
    <cellStyle name="Millares [0] 3 2 2 3 2" xfId="99"/>
    <cellStyle name="Millares [0] 3 2 2 3 3" xfId="3033"/>
    <cellStyle name="Millares [0] 3 2 2 4" xfId="100"/>
    <cellStyle name="Millares [0] 3 2 2 4 2" xfId="101"/>
    <cellStyle name="Millares [0] 3 2 2 4 3" xfId="2547"/>
    <cellStyle name="Millares [0] 3 2 2 5" xfId="102"/>
    <cellStyle name="Millares [0] 3 2 2 6" xfId="103"/>
    <cellStyle name="Millares [0] 3 2 2 7" xfId="2303"/>
    <cellStyle name="Millares [0] 3 2 3" xfId="104"/>
    <cellStyle name="Millares [0] 3 2 3 2" xfId="105"/>
    <cellStyle name="Millares [0] 3 2 3 2 2" xfId="106"/>
    <cellStyle name="Millares [0] 3 2 3 2 3" xfId="2732"/>
    <cellStyle name="Millares [0] 3 2 3 3" xfId="107"/>
    <cellStyle name="Millares [0] 3 2 3 3 2" xfId="108"/>
    <cellStyle name="Millares [0] 3 2 3 3 3" xfId="2975"/>
    <cellStyle name="Millares [0] 3 2 3 4" xfId="109"/>
    <cellStyle name="Millares [0] 3 2 3 4 2" xfId="110"/>
    <cellStyle name="Millares [0] 3 2 3 4 3" xfId="2489"/>
    <cellStyle name="Millares [0] 3 2 3 5" xfId="111"/>
    <cellStyle name="Millares [0] 3 2 3 6" xfId="112"/>
    <cellStyle name="Millares [0] 3 2 3 7" xfId="2245"/>
    <cellStyle name="Millares [0] 3 2 4" xfId="113"/>
    <cellStyle name="Millares [0] 3 2 4 2" xfId="114"/>
    <cellStyle name="Millares [0] 3 2 4 2 2" xfId="115"/>
    <cellStyle name="Millares [0] 3 2 4 2 3" xfId="2667"/>
    <cellStyle name="Millares [0] 3 2 4 3" xfId="116"/>
    <cellStyle name="Millares [0] 3 2 4 3 2" xfId="117"/>
    <cellStyle name="Millares [0] 3 2 4 3 3" xfId="2910"/>
    <cellStyle name="Millares [0] 3 2 4 4" xfId="118"/>
    <cellStyle name="Millares [0] 3 2 4 5" xfId="2424"/>
    <cellStyle name="Millares [0] 3 2 5" xfId="119"/>
    <cellStyle name="Millares [0] 3 2 5 2" xfId="120"/>
    <cellStyle name="Millares [0] 3 2 5 3" xfId="2602"/>
    <cellStyle name="Millares [0] 3 2 6" xfId="121"/>
    <cellStyle name="Millares [0] 3 2 6 2" xfId="122"/>
    <cellStyle name="Millares [0] 3 2 6 3" xfId="2845"/>
    <cellStyle name="Millares [0] 3 2 7" xfId="123"/>
    <cellStyle name="Millares [0] 3 2 7 2" xfId="124"/>
    <cellStyle name="Millares [0] 3 2 7 3" xfId="2359"/>
    <cellStyle name="Millares [0] 3 2 8" xfId="125"/>
    <cellStyle name="Millares [0] 3 2 8 2" xfId="126"/>
    <cellStyle name="Millares [0] 3 2 8 3" xfId="3089"/>
    <cellStyle name="Millares [0] 3 2 9" xfId="127"/>
    <cellStyle name="Millares [0] 3 3" xfId="128"/>
    <cellStyle name="Millares [0] 3 3 2" xfId="129"/>
    <cellStyle name="Millares [0] 3 3 2 2" xfId="130"/>
    <cellStyle name="Millares [0] 3 3 2 3" xfId="2766"/>
    <cellStyle name="Millares [0] 3 3 3" xfId="131"/>
    <cellStyle name="Millares [0] 3 3 3 2" xfId="132"/>
    <cellStyle name="Millares [0] 3 3 3 3" xfId="3009"/>
    <cellStyle name="Millares [0] 3 3 4" xfId="133"/>
    <cellStyle name="Millares [0] 3 3 4 2" xfId="134"/>
    <cellStyle name="Millares [0] 3 3 4 3" xfId="2523"/>
    <cellStyle name="Millares [0] 3 3 5" xfId="135"/>
    <cellStyle name="Millares [0] 3 3 6" xfId="136"/>
    <cellStyle name="Millares [0] 3 3 7" xfId="2279"/>
    <cellStyle name="Millares [0] 3 4" xfId="137"/>
    <cellStyle name="Millares [0] 3 4 2" xfId="138"/>
    <cellStyle name="Millares [0] 3 4 2 2" xfId="139"/>
    <cellStyle name="Millares [0] 3 4 2 3" xfId="2699"/>
    <cellStyle name="Millares [0] 3 4 3" xfId="140"/>
    <cellStyle name="Millares [0] 3 4 3 2" xfId="141"/>
    <cellStyle name="Millares [0] 3 4 3 3" xfId="2942"/>
    <cellStyle name="Millares [0] 3 4 4" xfId="142"/>
    <cellStyle name="Millares [0] 3 4 4 2" xfId="143"/>
    <cellStyle name="Millares [0] 3 4 4 3" xfId="2456"/>
    <cellStyle name="Millares [0] 3 4 5" xfId="144"/>
    <cellStyle name="Millares [0] 3 4 6" xfId="145"/>
    <cellStyle name="Millares [0] 3 4 7" xfId="2212"/>
    <cellStyle name="Millares [0] 3 5" xfId="146"/>
    <cellStyle name="Millares [0] 3 5 2" xfId="147"/>
    <cellStyle name="Millares [0] 3 5 2 2" xfId="148"/>
    <cellStyle name="Millares [0] 3 5 2 3" xfId="2634"/>
    <cellStyle name="Millares [0] 3 5 3" xfId="149"/>
    <cellStyle name="Millares [0] 3 5 3 2" xfId="150"/>
    <cellStyle name="Millares [0] 3 5 3 3" xfId="2877"/>
    <cellStyle name="Millares [0] 3 5 4" xfId="151"/>
    <cellStyle name="Millares [0] 3 5 5" xfId="2391"/>
    <cellStyle name="Millares [0] 3 6" xfId="152"/>
    <cellStyle name="Millares [0] 3 6 2" xfId="153"/>
    <cellStyle name="Millares [0] 3 6 3" xfId="2569"/>
    <cellStyle name="Millares [0] 3 7" xfId="154"/>
    <cellStyle name="Millares [0] 3 7 2" xfId="155"/>
    <cellStyle name="Millares [0] 3 7 3" xfId="2812"/>
    <cellStyle name="Millares [0] 3 8" xfId="156"/>
    <cellStyle name="Millares [0] 3 8 2" xfId="157"/>
    <cellStyle name="Millares [0] 3 8 3" xfId="2326"/>
    <cellStyle name="Millares [0] 3 9" xfId="158"/>
    <cellStyle name="Millares [0] 3 9 2" xfId="159"/>
    <cellStyle name="Millares [0] 3 9 3" xfId="3056"/>
    <cellStyle name="Millares 2" xfId="160"/>
    <cellStyle name="Millares 2 10" xfId="161"/>
    <cellStyle name="Millares 2 10 2" xfId="162"/>
    <cellStyle name="Millares 2 10 2 2" xfId="163"/>
    <cellStyle name="Millares 2 10 2 3" xfId="2625"/>
    <cellStyle name="Millares 2 10 3" xfId="164"/>
    <cellStyle name="Millares 2 10 3 2" xfId="165"/>
    <cellStyle name="Millares 2 10 3 3" xfId="2868"/>
    <cellStyle name="Millares 2 10 4" xfId="166"/>
    <cellStyle name="Millares 2 10 5" xfId="2382"/>
    <cellStyle name="Millares 2 11" xfId="167"/>
    <cellStyle name="Millares 2 11 2" xfId="168"/>
    <cellStyle name="Millares 2 11 3" xfId="2560"/>
    <cellStyle name="Millares 2 12" xfId="169"/>
    <cellStyle name="Millares 2 12 2" xfId="170"/>
    <cellStyle name="Millares 2 12 3" xfId="2803"/>
    <cellStyle name="Millares 2 13" xfId="171"/>
    <cellStyle name="Millares 2 13 2" xfId="172"/>
    <cellStyle name="Millares 2 13 3" xfId="2317"/>
    <cellStyle name="Millares 2 14" xfId="173"/>
    <cellStyle name="Millares 2 14 2" xfId="174"/>
    <cellStyle name="Millares 2 14 3" xfId="3047"/>
    <cellStyle name="Millares 2 15" xfId="175"/>
    <cellStyle name="Millares 2 16" xfId="176"/>
    <cellStyle name="Millares 2 17" xfId="2136"/>
    <cellStyle name="Millares 2 2" xfId="177"/>
    <cellStyle name="Millares 2 2 10" xfId="178"/>
    <cellStyle name="Millares 2 2 10 2" xfId="179"/>
    <cellStyle name="Millares 2 2 10 3" xfId="2319"/>
    <cellStyle name="Millares 2 2 11" xfId="180"/>
    <cellStyle name="Millares 2 2 11 2" xfId="181"/>
    <cellStyle name="Millares 2 2 11 3" xfId="3049"/>
    <cellStyle name="Millares 2 2 12" xfId="182"/>
    <cellStyle name="Millares 2 2 13" xfId="183"/>
    <cellStyle name="Millares 2 2 14" xfId="2139"/>
    <cellStyle name="Millares 2 2 2" xfId="184"/>
    <cellStyle name="Millares 2 2 2 10" xfId="185"/>
    <cellStyle name="Millares 2 2 2 10 2" xfId="186"/>
    <cellStyle name="Millares 2 2 2 10 3" xfId="3066"/>
    <cellStyle name="Millares 2 2 2 11" xfId="187"/>
    <cellStyle name="Millares 2 2 2 12" xfId="188"/>
    <cellStyle name="Millares 2 2 2 13" xfId="2157"/>
    <cellStyle name="Millares 2 2 2 2" xfId="189"/>
    <cellStyle name="Millares 2 2 2 2 10" xfId="190"/>
    <cellStyle name="Millares 2 2 2 2 11" xfId="191"/>
    <cellStyle name="Millares 2 2 2 2 12" xfId="2190"/>
    <cellStyle name="Millares 2 2 2 2 2" xfId="192"/>
    <cellStyle name="Millares 2 2 2 2 2 2" xfId="193"/>
    <cellStyle name="Millares 2 2 2 2 2 2 2" xfId="194"/>
    <cellStyle name="Millares 2 2 2 2 2 2 3" xfId="2798"/>
    <cellStyle name="Millares 2 2 2 2 2 3" xfId="195"/>
    <cellStyle name="Millares 2 2 2 2 2 3 2" xfId="196"/>
    <cellStyle name="Millares 2 2 2 2 2 3 3" xfId="3041"/>
    <cellStyle name="Millares 2 2 2 2 2 4" xfId="197"/>
    <cellStyle name="Millares 2 2 2 2 2 4 2" xfId="198"/>
    <cellStyle name="Millares 2 2 2 2 2 4 3" xfId="2555"/>
    <cellStyle name="Millares 2 2 2 2 2 5" xfId="199"/>
    <cellStyle name="Millares 2 2 2 2 2 6" xfId="200"/>
    <cellStyle name="Millares 2 2 2 2 2 7" xfId="2311"/>
    <cellStyle name="Millares 2 2 2 2 3" xfId="201"/>
    <cellStyle name="Millares 2 2 2 2 3 2" xfId="202"/>
    <cellStyle name="Millares 2 2 2 2 3 2 2" xfId="203"/>
    <cellStyle name="Millares 2 2 2 2 3 2 3" xfId="2771"/>
    <cellStyle name="Millares 2 2 2 2 3 3" xfId="204"/>
    <cellStyle name="Millares 2 2 2 2 3 3 2" xfId="205"/>
    <cellStyle name="Millares 2 2 2 2 3 3 3" xfId="3014"/>
    <cellStyle name="Millares 2 2 2 2 3 4" xfId="206"/>
    <cellStyle name="Millares 2 2 2 2 3 4 2" xfId="207"/>
    <cellStyle name="Millares 2 2 2 2 3 4 3" xfId="2528"/>
    <cellStyle name="Millares 2 2 2 2 3 5" xfId="208"/>
    <cellStyle name="Millares 2 2 2 2 3 6" xfId="209"/>
    <cellStyle name="Millares 2 2 2 2 3 7" xfId="2284"/>
    <cellStyle name="Millares 2 2 2 2 4" xfId="210"/>
    <cellStyle name="Millares 2 2 2 2 4 2" xfId="211"/>
    <cellStyle name="Millares 2 2 2 2 4 2 2" xfId="212"/>
    <cellStyle name="Millares 2 2 2 2 4 2 3" xfId="2742"/>
    <cellStyle name="Millares 2 2 2 2 4 3" xfId="213"/>
    <cellStyle name="Millares 2 2 2 2 4 3 2" xfId="214"/>
    <cellStyle name="Millares 2 2 2 2 4 3 3" xfId="2985"/>
    <cellStyle name="Millares 2 2 2 2 4 4" xfId="215"/>
    <cellStyle name="Millares 2 2 2 2 4 4 2" xfId="216"/>
    <cellStyle name="Millares 2 2 2 2 4 4 3" xfId="2499"/>
    <cellStyle name="Millares 2 2 2 2 4 5" xfId="217"/>
    <cellStyle name="Millares 2 2 2 2 4 6" xfId="218"/>
    <cellStyle name="Millares 2 2 2 2 4 7" xfId="2255"/>
    <cellStyle name="Millares 2 2 2 2 5" xfId="219"/>
    <cellStyle name="Millares 2 2 2 2 5 2" xfId="220"/>
    <cellStyle name="Millares 2 2 2 2 5 2 2" xfId="221"/>
    <cellStyle name="Millares 2 2 2 2 5 2 3" xfId="2677"/>
    <cellStyle name="Millares 2 2 2 2 5 3" xfId="222"/>
    <cellStyle name="Millares 2 2 2 2 5 3 2" xfId="223"/>
    <cellStyle name="Millares 2 2 2 2 5 3 3" xfId="2920"/>
    <cellStyle name="Millares 2 2 2 2 5 4" xfId="224"/>
    <cellStyle name="Millares 2 2 2 2 5 5" xfId="2434"/>
    <cellStyle name="Millares 2 2 2 2 6" xfId="225"/>
    <cellStyle name="Millares 2 2 2 2 6 2" xfId="226"/>
    <cellStyle name="Millares 2 2 2 2 6 3" xfId="2612"/>
    <cellStyle name="Millares 2 2 2 2 7" xfId="227"/>
    <cellStyle name="Millares 2 2 2 2 7 2" xfId="228"/>
    <cellStyle name="Millares 2 2 2 2 7 3" xfId="2855"/>
    <cellStyle name="Millares 2 2 2 2 8" xfId="229"/>
    <cellStyle name="Millares 2 2 2 2 8 2" xfId="230"/>
    <cellStyle name="Millares 2 2 2 2 8 3" xfId="2369"/>
    <cellStyle name="Millares 2 2 2 2 9" xfId="231"/>
    <cellStyle name="Millares 2 2 2 2 9 2" xfId="232"/>
    <cellStyle name="Millares 2 2 2 2 9 3" xfId="3099"/>
    <cellStyle name="Millares 2 2 2 3" xfId="233"/>
    <cellStyle name="Millares 2 2 2 3 2" xfId="234"/>
    <cellStyle name="Millares 2 2 2 3 2 2" xfId="235"/>
    <cellStyle name="Millares 2 2 2 3 2 3" xfId="2783"/>
    <cellStyle name="Millares 2 2 2 3 3" xfId="236"/>
    <cellStyle name="Millares 2 2 2 3 3 2" xfId="237"/>
    <cellStyle name="Millares 2 2 2 3 3 3" xfId="3026"/>
    <cellStyle name="Millares 2 2 2 3 4" xfId="238"/>
    <cellStyle name="Millares 2 2 2 3 4 2" xfId="239"/>
    <cellStyle name="Millares 2 2 2 3 4 3" xfId="2540"/>
    <cellStyle name="Millares 2 2 2 3 5" xfId="240"/>
    <cellStyle name="Millares 2 2 2 3 6" xfId="241"/>
    <cellStyle name="Millares 2 2 2 3 7" xfId="2296"/>
    <cellStyle name="Millares 2 2 2 4" xfId="242"/>
    <cellStyle name="Millares 2 2 2 4 2" xfId="243"/>
    <cellStyle name="Millares 2 2 2 4 2 2" xfId="244"/>
    <cellStyle name="Millares 2 2 2 4 2 3" xfId="2761"/>
    <cellStyle name="Millares 2 2 2 4 3" xfId="245"/>
    <cellStyle name="Millares 2 2 2 4 3 2" xfId="246"/>
    <cellStyle name="Millares 2 2 2 4 3 3" xfId="3004"/>
    <cellStyle name="Millares 2 2 2 4 4" xfId="247"/>
    <cellStyle name="Millares 2 2 2 4 4 2" xfId="248"/>
    <cellStyle name="Millares 2 2 2 4 4 3" xfId="2518"/>
    <cellStyle name="Millares 2 2 2 4 5" xfId="249"/>
    <cellStyle name="Millares 2 2 2 4 6" xfId="250"/>
    <cellStyle name="Millares 2 2 2 4 7" xfId="2274"/>
    <cellStyle name="Millares 2 2 2 5" xfId="251"/>
    <cellStyle name="Millares 2 2 2 5 2" xfId="252"/>
    <cellStyle name="Millares 2 2 2 5 2 2" xfId="253"/>
    <cellStyle name="Millares 2 2 2 5 2 3" xfId="2709"/>
    <cellStyle name="Millares 2 2 2 5 3" xfId="254"/>
    <cellStyle name="Millares 2 2 2 5 3 2" xfId="255"/>
    <cellStyle name="Millares 2 2 2 5 3 3" xfId="2952"/>
    <cellStyle name="Millares 2 2 2 5 4" xfId="256"/>
    <cellStyle name="Millares 2 2 2 5 4 2" xfId="257"/>
    <cellStyle name="Millares 2 2 2 5 4 3" xfId="2466"/>
    <cellStyle name="Millares 2 2 2 5 5" xfId="258"/>
    <cellStyle name="Millares 2 2 2 5 6" xfId="259"/>
    <cellStyle name="Millares 2 2 2 5 7" xfId="2222"/>
    <cellStyle name="Millares 2 2 2 6" xfId="260"/>
    <cellStyle name="Millares 2 2 2 6 2" xfId="261"/>
    <cellStyle name="Millares 2 2 2 6 2 2" xfId="262"/>
    <cellStyle name="Millares 2 2 2 6 2 3" xfId="2644"/>
    <cellStyle name="Millares 2 2 2 6 3" xfId="263"/>
    <cellStyle name="Millares 2 2 2 6 3 2" xfId="264"/>
    <cellStyle name="Millares 2 2 2 6 3 3" xfId="2887"/>
    <cellStyle name="Millares 2 2 2 6 4" xfId="265"/>
    <cellStyle name="Millares 2 2 2 6 5" xfId="2401"/>
    <cellStyle name="Millares 2 2 2 7" xfId="266"/>
    <cellStyle name="Millares 2 2 2 7 2" xfId="267"/>
    <cellStyle name="Millares 2 2 2 7 3" xfId="2579"/>
    <cellStyle name="Millares 2 2 2 8" xfId="268"/>
    <cellStyle name="Millares 2 2 2 8 2" xfId="269"/>
    <cellStyle name="Millares 2 2 2 8 3" xfId="2822"/>
    <cellStyle name="Millares 2 2 2 9" xfId="270"/>
    <cellStyle name="Millares 2 2 2 9 2" xfId="271"/>
    <cellStyle name="Millares 2 2 2 9 3" xfId="2336"/>
    <cellStyle name="Millares 2 2 3" xfId="272"/>
    <cellStyle name="Millares 2 2 3 10" xfId="273"/>
    <cellStyle name="Millares 2 2 3 11" xfId="274"/>
    <cellStyle name="Millares 2 2 3 12" xfId="2146"/>
    <cellStyle name="Millares 2 2 3 2" xfId="275"/>
    <cellStyle name="Millares 2 2 3 2 10" xfId="276"/>
    <cellStyle name="Millares 2 2 3 2 11" xfId="2179"/>
    <cellStyle name="Millares 2 2 3 2 2" xfId="277"/>
    <cellStyle name="Millares 2 2 3 2 2 2" xfId="278"/>
    <cellStyle name="Millares 2 2 3 2 2 2 2" xfId="279"/>
    <cellStyle name="Millares 2 2 3 2 2 2 3" xfId="2789"/>
    <cellStyle name="Millares 2 2 3 2 2 3" xfId="280"/>
    <cellStyle name="Millares 2 2 3 2 2 3 2" xfId="281"/>
    <cellStyle name="Millares 2 2 3 2 2 3 3" xfId="3032"/>
    <cellStyle name="Millares 2 2 3 2 2 4" xfId="282"/>
    <cellStyle name="Millares 2 2 3 2 2 4 2" xfId="283"/>
    <cellStyle name="Millares 2 2 3 2 2 4 3" xfId="2546"/>
    <cellStyle name="Millares 2 2 3 2 2 5" xfId="284"/>
    <cellStyle name="Millares 2 2 3 2 2 6" xfId="285"/>
    <cellStyle name="Millares 2 2 3 2 2 7" xfId="2302"/>
    <cellStyle name="Millares 2 2 3 2 3" xfId="286"/>
    <cellStyle name="Millares 2 2 3 2 3 2" xfId="287"/>
    <cellStyle name="Millares 2 2 3 2 3 2 2" xfId="288"/>
    <cellStyle name="Millares 2 2 3 2 3 2 3" xfId="2731"/>
    <cellStyle name="Millares 2 2 3 2 3 3" xfId="289"/>
    <cellStyle name="Millares 2 2 3 2 3 3 2" xfId="290"/>
    <cellStyle name="Millares 2 2 3 2 3 3 3" xfId="2974"/>
    <cellStyle name="Millares 2 2 3 2 3 4" xfId="291"/>
    <cellStyle name="Millares 2 2 3 2 3 4 2" xfId="292"/>
    <cellStyle name="Millares 2 2 3 2 3 4 3" xfId="2488"/>
    <cellStyle name="Millares 2 2 3 2 3 5" xfId="293"/>
    <cellStyle name="Millares 2 2 3 2 3 6" xfId="294"/>
    <cellStyle name="Millares 2 2 3 2 3 7" xfId="2244"/>
    <cellStyle name="Millares 2 2 3 2 4" xfId="295"/>
    <cellStyle name="Millares 2 2 3 2 4 2" xfId="296"/>
    <cellStyle name="Millares 2 2 3 2 4 2 2" xfId="297"/>
    <cellStyle name="Millares 2 2 3 2 4 2 3" xfId="2666"/>
    <cellStyle name="Millares 2 2 3 2 4 3" xfId="298"/>
    <cellStyle name="Millares 2 2 3 2 4 3 2" xfId="299"/>
    <cellStyle name="Millares 2 2 3 2 4 3 3" xfId="2909"/>
    <cellStyle name="Millares 2 2 3 2 4 4" xfId="300"/>
    <cellStyle name="Millares 2 2 3 2 4 5" xfId="2423"/>
    <cellStyle name="Millares 2 2 3 2 5" xfId="301"/>
    <cellStyle name="Millares 2 2 3 2 5 2" xfId="302"/>
    <cellStyle name="Millares 2 2 3 2 5 3" xfId="2601"/>
    <cellStyle name="Millares 2 2 3 2 6" xfId="303"/>
    <cellStyle name="Millares 2 2 3 2 6 2" xfId="304"/>
    <cellStyle name="Millares 2 2 3 2 6 3" xfId="2844"/>
    <cellStyle name="Millares 2 2 3 2 7" xfId="305"/>
    <cellStyle name="Millares 2 2 3 2 7 2" xfId="306"/>
    <cellStyle name="Millares 2 2 3 2 7 3" xfId="2358"/>
    <cellStyle name="Millares 2 2 3 2 8" xfId="307"/>
    <cellStyle name="Millares 2 2 3 2 8 2" xfId="308"/>
    <cellStyle name="Millares 2 2 3 2 8 3" xfId="3088"/>
    <cellStyle name="Millares 2 2 3 2 9" xfId="309"/>
    <cellStyle name="Millares 2 2 3 3" xfId="310"/>
    <cellStyle name="Millares 2 2 3 3 2" xfId="311"/>
    <cellStyle name="Millares 2 2 3 3 2 2" xfId="312"/>
    <cellStyle name="Millares 2 2 3 3 2 3" xfId="2765"/>
    <cellStyle name="Millares 2 2 3 3 3" xfId="313"/>
    <cellStyle name="Millares 2 2 3 3 3 2" xfId="314"/>
    <cellStyle name="Millares 2 2 3 3 3 3" xfId="3008"/>
    <cellStyle name="Millares 2 2 3 3 4" xfId="315"/>
    <cellStyle name="Millares 2 2 3 3 4 2" xfId="316"/>
    <cellStyle name="Millares 2 2 3 3 4 3" xfId="2522"/>
    <cellStyle name="Millares 2 2 3 3 5" xfId="317"/>
    <cellStyle name="Millares 2 2 3 3 6" xfId="318"/>
    <cellStyle name="Millares 2 2 3 3 7" xfId="2278"/>
    <cellStyle name="Millares 2 2 3 4" xfId="319"/>
    <cellStyle name="Millares 2 2 3 4 2" xfId="320"/>
    <cellStyle name="Millares 2 2 3 4 2 2" xfId="321"/>
    <cellStyle name="Millares 2 2 3 4 2 3" xfId="2698"/>
    <cellStyle name="Millares 2 2 3 4 3" xfId="322"/>
    <cellStyle name="Millares 2 2 3 4 3 2" xfId="323"/>
    <cellStyle name="Millares 2 2 3 4 3 3" xfId="2941"/>
    <cellStyle name="Millares 2 2 3 4 4" xfId="324"/>
    <cellStyle name="Millares 2 2 3 4 4 2" xfId="325"/>
    <cellStyle name="Millares 2 2 3 4 4 3" xfId="2455"/>
    <cellStyle name="Millares 2 2 3 4 5" xfId="326"/>
    <cellStyle name="Millares 2 2 3 4 6" xfId="327"/>
    <cellStyle name="Millares 2 2 3 4 7" xfId="2211"/>
    <cellStyle name="Millares 2 2 3 5" xfId="328"/>
    <cellStyle name="Millares 2 2 3 5 2" xfId="329"/>
    <cellStyle name="Millares 2 2 3 5 2 2" xfId="330"/>
    <cellStyle name="Millares 2 2 3 5 2 3" xfId="2633"/>
    <cellStyle name="Millares 2 2 3 5 3" xfId="331"/>
    <cellStyle name="Millares 2 2 3 5 3 2" xfId="332"/>
    <cellStyle name="Millares 2 2 3 5 3 3" xfId="2876"/>
    <cellStyle name="Millares 2 2 3 5 4" xfId="333"/>
    <cellStyle name="Millares 2 2 3 5 5" xfId="2390"/>
    <cellStyle name="Millares 2 2 3 6" xfId="334"/>
    <cellStyle name="Millares 2 2 3 6 2" xfId="335"/>
    <cellStyle name="Millares 2 2 3 6 3" xfId="2568"/>
    <cellStyle name="Millares 2 2 3 7" xfId="336"/>
    <cellStyle name="Millares 2 2 3 7 2" xfId="337"/>
    <cellStyle name="Millares 2 2 3 7 3" xfId="2811"/>
    <cellStyle name="Millares 2 2 3 8" xfId="338"/>
    <cellStyle name="Millares 2 2 3 8 2" xfId="339"/>
    <cellStyle name="Millares 2 2 3 8 3" xfId="2325"/>
    <cellStyle name="Millares 2 2 3 9" xfId="340"/>
    <cellStyle name="Millares 2 2 3 9 2" xfId="341"/>
    <cellStyle name="Millares 2 2 3 9 3" xfId="3055"/>
    <cellStyle name="Millares 2 2 4" xfId="342"/>
    <cellStyle name="Millares 2 2 4 10" xfId="343"/>
    <cellStyle name="Millares 2 2 4 11" xfId="2173"/>
    <cellStyle name="Millares 2 2 4 2" xfId="344"/>
    <cellStyle name="Millares 2 2 4 2 2" xfId="345"/>
    <cellStyle name="Millares 2 2 4 2 2 2" xfId="346"/>
    <cellStyle name="Millares 2 2 4 2 2 3" xfId="2775"/>
    <cellStyle name="Millares 2 2 4 2 3" xfId="347"/>
    <cellStyle name="Millares 2 2 4 2 3 2" xfId="348"/>
    <cellStyle name="Millares 2 2 4 2 3 3" xfId="3018"/>
    <cellStyle name="Millares 2 2 4 2 4" xfId="349"/>
    <cellStyle name="Millares 2 2 4 2 4 2" xfId="350"/>
    <cellStyle name="Millares 2 2 4 2 4 3" xfId="2532"/>
    <cellStyle name="Millares 2 2 4 2 5" xfId="351"/>
    <cellStyle name="Millares 2 2 4 2 6" xfId="352"/>
    <cellStyle name="Millares 2 2 4 2 7" xfId="2288"/>
    <cellStyle name="Millares 2 2 4 3" xfId="353"/>
    <cellStyle name="Millares 2 2 4 3 2" xfId="354"/>
    <cellStyle name="Millares 2 2 4 3 2 2" xfId="355"/>
    <cellStyle name="Millares 2 2 4 3 2 3" xfId="2725"/>
    <cellStyle name="Millares 2 2 4 3 3" xfId="356"/>
    <cellStyle name="Millares 2 2 4 3 3 2" xfId="357"/>
    <cellStyle name="Millares 2 2 4 3 3 3" xfId="2968"/>
    <cellStyle name="Millares 2 2 4 3 4" xfId="358"/>
    <cellStyle name="Millares 2 2 4 3 4 2" xfId="359"/>
    <cellStyle name="Millares 2 2 4 3 4 3" xfId="2482"/>
    <cellStyle name="Millares 2 2 4 3 5" xfId="360"/>
    <cellStyle name="Millares 2 2 4 3 6" xfId="361"/>
    <cellStyle name="Millares 2 2 4 3 7" xfId="2238"/>
    <cellStyle name="Millares 2 2 4 4" xfId="362"/>
    <cellStyle name="Millares 2 2 4 4 2" xfId="363"/>
    <cellStyle name="Millares 2 2 4 4 2 2" xfId="364"/>
    <cellStyle name="Millares 2 2 4 4 2 3" xfId="2660"/>
    <cellStyle name="Millares 2 2 4 4 3" xfId="365"/>
    <cellStyle name="Millares 2 2 4 4 3 2" xfId="366"/>
    <cellStyle name="Millares 2 2 4 4 3 3" xfId="2903"/>
    <cellStyle name="Millares 2 2 4 4 4" xfId="367"/>
    <cellStyle name="Millares 2 2 4 4 5" xfId="2417"/>
    <cellStyle name="Millares 2 2 4 5" xfId="368"/>
    <cellStyle name="Millares 2 2 4 5 2" xfId="369"/>
    <cellStyle name="Millares 2 2 4 5 3" xfId="2595"/>
    <cellStyle name="Millares 2 2 4 6" xfId="370"/>
    <cellStyle name="Millares 2 2 4 6 2" xfId="371"/>
    <cellStyle name="Millares 2 2 4 6 3" xfId="2838"/>
    <cellStyle name="Millares 2 2 4 7" xfId="372"/>
    <cellStyle name="Millares 2 2 4 7 2" xfId="373"/>
    <cellStyle name="Millares 2 2 4 7 3" xfId="2352"/>
    <cellStyle name="Millares 2 2 4 8" xfId="374"/>
    <cellStyle name="Millares 2 2 4 8 2" xfId="375"/>
    <cellStyle name="Millares 2 2 4 8 3" xfId="3082"/>
    <cellStyle name="Millares 2 2 4 9" xfId="376"/>
    <cellStyle name="Millares 2 2 5" xfId="377"/>
    <cellStyle name="Millares 2 2 5 2" xfId="378"/>
    <cellStyle name="Millares 2 2 5 2 2" xfId="379"/>
    <cellStyle name="Millares 2 2 5 2 3" xfId="2756"/>
    <cellStyle name="Millares 2 2 5 3" xfId="380"/>
    <cellStyle name="Millares 2 2 5 3 2" xfId="381"/>
    <cellStyle name="Millares 2 2 5 3 3" xfId="2999"/>
    <cellStyle name="Millares 2 2 5 4" xfId="382"/>
    <cellStyle name="Millares 2 2 5 4 2" xfId="383"/>
    <cellStyle name="Millares 2 2 5 4 3" xfId="2513"/>
    <cellStyle name="Millares 2 2 5 5" xfId="384"/>
    <cellStyle name="Millares 2 2 5 6" xfId="385"/>
    <cellStyle name="Millares 2 2 5 7" xfId="2269"/>
    <cellStyle name="Millares 2 2 6" xfId="386"/>
    <cellStyle name="Millares 2 2 6 2" xfId="387"/>
    <cellStyle name="Millares 2 2 6 2 2" xfId="388"/>
    <cellStyle name="Millares 2 2 6 2 3" xfId="2692"/>
    <cellStyle name="Millares 2 2 6 3" xfId="389"/>
    <cellStyle name="Millares 2 2 6 3 2" xfId="390"/>
    <cellStyle name="Millares 2 2 6 3 3" xfId="2935"/>
    <cellStyle name="Millares 2 2 6 4" xfId="391"/>
    <cellStyle name="Millares 2 2 6 4 2" xfId="392"/>
    <cellStyle name="Millares 2 2 6 4 3" xfId="2449"/>
    <cellStyle name="Millares 2 2 6 5" xfId="393"/>
    <cellStyle name="Millares 2 2 6 6" xfId="394"/>
    <cellStyle name="Millares 2 2 6 7" xfId="2205"/>
    <cellStyle name="Millares 2 2 7" xfId="395"/>
    <cellStyle name="Millares 2 2 7 2" xfId="396"/>
    <cellStyle name="Millares 2 2 7 2 2" xfId="397"/>
    <cellStyle name="Millares 2 2 7 2 3" xfId="2627"/>
    <cellStyle name="Millares 2 2 7 3" xfId="398"/>
    <cellStyle name="Millares 2 2 7 3 2" xfId="399"/>
    <cellStyle name="Millares 2 2 7 3 3" xfId="2870"/>
    <cellStyle name="Millares 2 2 7 4" xfId="400"/>
    <cellStyle name="Millares 2 2 7 5" xfId="2384"/>
    <cellStyle name="Millares 2 2 8" xfId="401"/>
    <cellStyle name="Millares 2 2 8 2" xfId="402"/>
    <cellStyle name="Millares 2 2 8 3" xfId="2562"/>
    <cellStyle name="Millares 2 2 9" xfId="403"/>
    <cellStyle name="Millares 2 2 9 2" xfId="404"/>
    <cellStyle name="Millares 2 2 9 3" xfId="2805"/>
    <cellStyle name="Millares 2 3" xfId="405"/>
    <cellStyle name="Millares 2 3 10" xfId="406"/>
    <cellStyle name="Millares 2 3 10 2" xfId="407"/>
    <cellStyle name="Millares 2 3 10 3" xfId="2320"/>
    <cellStyle name="Millares 2 3 11" xfId="408"/>
    <cellStyle name="Millares 2 3 11 2" xfId="409"/>
    <cellStyle name="Millares 2 3 11 3" xfId="3050"/>
    <cellStyle name="Millares 2 3 12" xfId="410"/>
    <cellStyle name="Millares 2 3 13" xfId="411"/>
    <cellStyle name="Millares 2 3 14" xfId="2140"/>
    <cellStyle name="Millares 2 3 2" xfId="412"/>
    <cellStyle name="Millares 2 3 2 10" xfId="413"/>
    <cellStyle name="Millares 2 3 2 10 2" xfId="414"/>
    <cellStyle name="Millares 2 3 2 10 3" xfId="3069"/>
    <cellStyle name="Millares 2 3 2 11" xfId="415"/>
    <cellStyle name="Millares 2 3 2 12" xfId="416"/>
    <cellStyle name="Millares 2 3 2 13" xfId="2160"/>
    <cellStyle name="Millares 2 3 2 2" xfId="417"/>
    <cellStyle name="Millares 2 3 2 2 10" xfId="418"/>
    <cellStyle name="Millares 2 3 2 2 11" xfId="419"/>
    <cellStyle name="Millares 2 3 2 2 12" xfId="2193"/>
    <cellStyle name="Millares 2 3 2 2 2" xfId="420"/>
    <cellStyle name="Millares 2 3 2 2 2 2" xfId="421"/>
    <cellStyle name="Millares 2 3 2 2 2 2 2" xfId="422"/>
    <cellStyle name="Millares 2 3 2 2 2 2 3" xfId="2801"/>
    <cellStyle name="Millares 2 3 2 2 2 3" xfId="423"/>
    <cellStyle name="Millares 2 3 2 2 2 3 2" xfId="424"/>
    <cellStyle name="Millares 2 3 2 2 2 3 3" xfId="3044"/>
    <cellStyle name="Millares 2 3 2 2 2 4" xfId="425"/>
    <cellStyle name="Millares 2 3 2 2 2 4 2" xfId="426"/>
    <cellStyle name="Millares 2 3 2 2 2 4 3" xfId="2558"/>
    <cellStyle name="Millares 2 3 2 2 2 5" xfId="427"/>
    <cellStyle name="Millares 2 3 2 2 2 6" xfId="428"/>
    <cellStyle name="Millares 2 3 2 2 2 7" xfId="2314"/>
    <cellStyle name="Millares 2 3 2 2 3" xfId="429"/>
    <cellStyle name="Millares 2 3 2 2 3 2" xfId="430"/>
    <cellStyle name="Millares 2 3 2 2 3 2 2" xfId="431"/>
    <cellStyle name="Millares 2 3 2 2 3 2 3" xfId="2773"/>
    <cellStyle name="Millares 2 3 2 2 3 3" xfId="432"/>
    <cellStyle name="Millares 2 3 2 2 3 3 2" xfId="433"/>
    <cellStyle name="Millares 2 3 2 2 3 3 3" xfId="3016"/>
    <cellStyle name="Millares 2 3 2 2 3 4" xfId="434"/>
    <cellStyle name="Millares 2 3 2 2 3 4 2" xfId="435"/>
    <cellStyle name="Millares 2 3 2 2 3 4 3" xfId="2530"/>
    <cellStyle name="Millares 2 3 2 2 3 5" xfId="436"/>
    <cellStyle name="Millares 2 3 2 2 3 6" xfId="437"/>
    <cellStyle name="Millares 2 3 2 2 3 7" xfId="2286"/>
    <cellStyle name="Millares 2 3 2 2 4" xfId="438"/>
    <cellStyle name="Millares 2 3 2 2 4 2" xfId="439"/>
    <cellStyle name="Millares 2 3 2 2 4 2 2" xfId="440"/>
    <cellStyle name="Millares 2 3 2 2 4 2 3" xfId="2745"/>
    <cellStyle name="Millares 2 3 2 2 4 3" xfId="441"/>
    <cellStyle name="Millares 2 3 2 2 4 3 2" xfId="442"/>
    <cellStyle name="Millares 2 3 2 2 4 3 3" xfId="2988"/>
    <cellStyle name="Millares 2 3 2 2 4 4" xfId="443"/>
    <cellStyle name="Millares 2 3 2 2 4 4 2" xfId="444"/>
    <cellStyle name="Millares 2 3 2 2 4 4 3" xfId="2502"/>
    <cellStyle name="Millares 2 3 2 2 4 5" xfId="445"/>
    <cellStyle name="Millares 2 3 2 2 4 6" xfId="446"/>
    <cellStyle name="Millares 2 3 2 2 4 7" xfId="2258"/>
    <cellStyle name="Millares 2 3 2 2 5" xfId="447"/>
    <cellStyle name="Millares 2 3 2 2 5 2" xfId="448"/>
    <cellStyle name="Millares 2 3 2 2 5 2 2" xfId="449"/>
    <cellStyle name="Millares 2 3 2 2 5 2 3" xfId="2680"/>
    <cellStyle name="Millares 2 3 2 2 5 3" xfId="450"/>
    <cellStyle name="Millares 2 3 2 2 5 3 2" xfId="451"/>
    <cellStyle name="Millares 2 3 2 2 5 3 3" xfId="2923"/>
    <cellStyle name="Millares 2 3 2 2 5 4" xfId="452"/>
    <cellStyle name="Millares 2 3 2 2 5 5" xfId="2437"/>
    <cellStyle name="Millares 2 3 2 2 6" xfId="453"/>
    <cellStyle name="Millares 2 3 2 2 6 2" xfId="454"/>
    <cellStyle name="Millares 2 3 2 2 6 3" xfId="2615"/>
    <cellStyle name="Millares 2 3 2 2 7" xfId="455"/>
    <cellStyle name="Millares 2 3 2 2 7 2" xfId="456"/>
    <cellStyle name="Millares 2 3 2 2 7 3" xfId="2858"/>
    <cellStyle name="Millares 2 3 2 2 8" xfId="457"/>
    <cellStyle name="Millares 2 3 2 2 8 2" xfId="458"/>
    <cellStyle name="Millares 2 3 2 2 8 3" xfId="2372"/>
    <cellStyle name="Millares 2 3 2 2 9" xfId="459"/>
    <cellStyle name="Millares 2 3 2 2 9 2" xfId="460"/>
    <cellStyle name="Millares 2 3 2 2 9 3" xfId="3102"/>
    <cellStyle name="Millares 2 3 2 3" xfId="461"/>
    <cellStyle name="Millares 2 3 2 3 2" xfId="462"/>
    <cellStyle name="Millares 2 3 2 3 2 2" xfId="463"/>
    <cellStyle name="Millares 2 3 2 3 2 3" xfId="2786"/>
    <cellStyle name="Millares 2 3 2 3 3" xfId="464"/>
    <cellStyle name="Millares 2 3 2 3 3 2" xfId="465"/>
    <cellStyle name="Millares 2 3 2 3 3 3" xfId="3029"/>
    <cellStyle name="Millares 2 3 2 3 4" xfId="466"/>
    <cellStyle name="Millares 2 3 2 3 4 2" xfId="467"/>
    <cellStyle name="Millares 2 3 2 3 4 3" xfId="2543"/>
    <cellStyle name="Millares 2 3 2 3 5" xfId="468"/>
    <cellStyle name="Millares 2 3 2 3 6" xfId="469"/>
    <cellStyle name="Millares 2 3 2 3 7" xfId="2299"/>
    <cellStyle name="Millares 2 3 2 4" xfId="470"/>
    <cellStyle name="Millares 2 3 2 4 2" xfId="471"/>
    <cellStyle name="Millares 2 3 2 4 2 2" xfId="472"/>
    <cellStyle name="Millares 2 3 2 4 2 3" xfId="2763"/>
    <cellStyle name="Millares 2 3 2 4 3" xfId="473"/>
    <cellStyle name="Millares 2 3 2 4 3 2" xfId="474"/>
    <cellStyle name="Millares 2 3 2 4 3 3" xfId="3006"/>
    <cellStyle name="Millares 2 3 2 4 4" xfId="475"/>
    <cellStyle name="Millares 2 3 2 4 4 2" xfId="476"/>
    <cellStyle name="Millares 2 3 2 4 4 3" xfId="2520"/>
    <cellStyle name="Millares 2 3 2 4 5" xfId="477"/>
    <cellStyle name="Millares 2 3 2 4 6" xfId="478"/>
    <cellStyle name="Millares 2 3 2 4 7" xfId="2276"/>
    <cellStyle name="Millares 2 3 2 5" xfId="479"/>
    <cellStyle name="Millares 2 3 2 5 2" xfId="480"/>
    <cellStyle name="Millares 2 3 2 5 2 2" xfId="481"/>
    <cellStyle name="Millares 2 3 2 5 2 3" xfId="2712"/>
    <cellStyle name="Millares 2 3 2 5 3" xfId="482"/>
    <cellStyle name="Millares 2 3 2 5 3 2" xfId="483"/>
    <cellStyle name="Millares 2 3 2 5 3 3" xfId="2955"/>
    <cellStyle name="Millares 2 3 2 5 4" xfId="484"/>
    <cellStyle name="Millares 2 3 2 5 4 2" xfId="485"/>
    <cellStyle name="Millares 2 3 2 5 4 3" xfId="2469"/>
    <cellStyle name="Millares 2 3 2 5 5" xfId="486"/>
    <cellStyle name="Millares 2 3 2 5 6" xfId="487"/>
    <cellStyle name="Millares 2 3 2 5 7" xfId="2225"/>
    <cellStyle name="Millares 2 3 2 6" xfId="488"/>
    <cellStyle name="Millares 2 3 2 6 2" xfId="489"/>
    <cellStyle name="Millares 2 3 2 6 2 2" xfId="490"/>
    <cellStyle name="Millares 2 3 2 6 2 3" xfId="2647"/>
    <cellStyle name="Millares 2 3 2 6 3" xfId="491"/>
    <cellStyle name="Millares 2 3 2 6 3 2" xfId="492"/>
    <cellStyle name="Millares 2 3 2 6 3 3" xfId="2890"/>
    <cellStyle name="Millares 2 3 2 6 4" xfId="493"/>
    <cellStyle name="Millares 2 3 2 6 5" xfId="2404"/>
    <cellStyle name="Millares 2 3 2 7" xfId="494"/>
    <cellStyle name="Millares 2 3 2 7 2" xfId="495"/>
    <cellStyle name="Millares 2 3 2 7 3" xfId="2582"/>
    <cellStyle name="Millares 2 3 2 8" xfId="496"/>
    <cellStyle name="Millares 2 3 2 8 2" xfId="497"/>
    <cellStyle name="Millares 2 3 2 8 3" xfId="2825"/>
    <cellStyle name="Millares 2 3 2 9" xfId="498"/>
    <cellStyle name="Millares 2 3 2 9 2" xfId="499"/>
    <cellStyle name="Millares 2 3 2 9 3" xfId="2339"/>
    <cellStyle name="Millares 2 3 3" xfId="500"/>
    <cellStyle name="Millares 2 3 3 10" xfId="501"/>
    <cellStyle name="Millares 2 3 3 11" xfId="502"/>
    <cellStyle name="Millares 2 3 3 12" xfId="2149"/>
    <cellStyle name="Millares 2 3 3 2" xfId="503"/>
    <cellStyle name="Millares 2 3 3 2 10" xfId="504"/>
    <cellStyle name="Millares 2 3 3 2 11" xfId="2182"/>
    <cellStyle name="Millares 2 3 3 2 2" xfId="505"/>
    <cellStyle name="Millares 2 3 3 2 2 2" xfId="506"/>
    <cellStyle name="Millares 2 3 3 2 2 2 2" xfId="507"/>
    <cellStyle name="Millares 2 3 3 2 2 2 3" xfId="2791"/>
    <cellStyle name="Millares 2 3 3 2 2 3" xfId="508"/>
    <cellStyle name="Millares 2 3 3 2 2 3 2" xfId="509"/>
    <cellStyle name="Millares 2 3 3 2 2 3 3" xfId="3034"/>
    <cellStyle name="Millares 2 3 3 2 2 4" xfId="510"/>
    <cellStyle name="Millares 2 3 3 2 2 4 2" xfId="511"/>
    <cellStyle name="Millares 2 3 3 2 2 4 3" xfId="2548"/>
    <cellStyle name="Millares 2 3 3 2 2 5" xfId="512"/>
    <cellStyle name="Millares 2 3 3 2 2 6" xfId="513"/>
    <cellStyle name="Millares 2 3 3 2 2 7" xfId="2304"/>
    <cellStyle name="Millares 2 3 3 2 3" xfId="514"/>
    <cellStyle name="Millares 2 3 3 2 3 2" xfId="515"/>
    <cellStyle name="Millares 2 3 3 2 3 2 2" xfId="516"/>
    <cellStyle name="Millares 2 3 3 2 3 2 3" xfId="2734"/>
    <cellStyle name="Millares 2 3 3 2 3 3" xfId="517"/>
    <cellStyle name="Millares 2 3 3 2 3 3 2" xfId="518"/>
    <cellStyle name="Millares 2 3 3 2 3 3 3" xfId="2977"/>
    <cellStyle name="Millares 2 3 3 2 3 4" xfId="519"/>
    <cellStyle name="Millares 2 3 3 2 3 4 2" xfId="520"/>
    <cellStyle name="Millares 2 3 3 2 3 4 3" xfId="2491"/>
    <cellStyle name="Millares 2 3 3 2 3 5" xfId="521"/>
    <cellStyle name="Millares 2 3 3 2 3 6" xfId="522"/>
    <cellStyle name="Millares 2 3 3 2 3 7" xfId="2247"/>
    <cellStyle name="Millares 2 3 3 2 4" xfId="523"/>
    <cellStyle name="Millares 2 3 3 2 4 2" xfId="524"/>
    <cellStyle name="Millares 2 3 3 2 4 2 2" xfId="525"/>
    <cellStyle name="Millares 2 3 3 2 4 2 3" xfId="2669"/>
    <cellStyle name="Millares 2 3 3 2 4 3" xfId="526"/>
    <cellStyle name="Millares 2 3 3 2 4 3 2" xfId="527"/>
    <cellStyle name="Millares 2 3 3 2 4 3 3" xfId="2912"/>
    <cellStyle name="Millares 2 3 3 2 4 4" xfId="528"/>
    <cellStyle name="Millares 2 3 3 2 4 5" xfId="2426"/>
    <cellStyle name="Millares 2 3 3 2 5" xfId="529"/>
    <cellStyle name="Millares 2 3 3 2 5 2" xfId="530"/>
    <cellStyle name="Millares 2 3 3 2 5 3" xfId="2604"/>
    <cellStyle name="Millares 2 3 3 2 6" xfId="531"/>
    <cellStyle name="Millares 2 3 3 2 6 2" xfId="532"/>
    <cellStyle name="Millares 2 3 3 2 6 3" xfId="2847"/>
    <cellStyle name="Millares 2 3 3 2 7" xfId="533"/>
    <cellStyle name="Millares 2 3 3 2 7 2" xfId="534"/>
    <cellStyle name="Millares 2 3 3 2 7 3" xfId="2361"/>
    <cellStyle name="Millares 2 3 3 2 8" xfId="535"/>
    <cellStyle name="Millares 2 3 3 2 8 2" xfId="536"/>
    <cellStyle name="Millares 2 3 3 2 8 3" xfId="3091"/>
    <cellStyle name="Millares 2 3 3 2 9" xfId="537"/>
    <cellStyle name="Millares 2 3 3 3" xfId="538"/>
    <cellStyle name="Millares 2 3 3 3 2" xfId="539"/>
    <cellStyle name="Millares 2 3 3 3 2 2" xfId="540"/>
    <cellStyle name="Millares 2 3 3 3 2 3" xfId="2767"/>
    <cellStyle name="Millares 2 3 3 3 3" xfId="541"/>
    <cellStyle name="Millares 2 3 3 3 3 2" xfId="542"/>
    <cellStyle name="Millares 2 3 3 3 3 3" xfId="3010"/>
    <cellStyle name="Millares 2 3 3 3 4" xfId="543"/>
    <cellStyle name="Millares 2 3 3 3 4 2" xfId="544"/>
    <cellStyle name="Millares 2 3 3 3 4 3" xfId="2524"/>
    <cellStyle name="Millares 2 3 3 3 5" xfId="545"/>
    <cellStyle name="Millares 2 3 3 3 6" xfId="546"/>
    <cellStyle name="Millares 2 3 3 3 7" xfId="2280"/>
    <cellStyle name="Millares 2 3 3 4" xfId="547"/>
    <cellStyle name="Millares 2 3 3 4 2" xfId="548"/>
    <cellStyle name="Millares 2 3 3 4 2 2" xfId="549"/>
    <cellStyle name="Millares 2 3 3 4 2 3" xfId="2701"/>
    <cellStyle name="Millares 2 3 3 4 3" xfId="550"/>
    <cellStyle name="Millares 2 3 3 4 3 2" xfId="551"/>
    <cellStyle name="Millares 2 3 3 4 3 3" xfId="2944"/>
    <cellStyle name="Millares 2 3 3 4 4" xfId="552"/>
    <cellStyle name="Millares 2 3 3 4 4 2" xfId="553"/>
    <cellStyle name="Millares 2 3 3 4 4 3" xfId="2458"/>
    <cellStyle name="Millares 2 3 3 4 5" xfId="554"/>
    <cellStyle name="Millares 2 3 3 4 6" xfId="555"/>
    <cellStyle name="Millares 2 3 3 4 7" xfId="2214"/>
    <cellStyle name="Millares 2 3 3 5" xfId="556"/>
    <cellStyle name="Millares 2 3 3 5 2" xfId="557"/>
    <cellStyle name="Millares 2 3 3 5 2 2" xfId="558"/>
    <cellStyle name="Millares 2 3 3 5 2 3" xfId="2636"/>
    <cellStyle name="Millares 2 3 3 5 3" xfId="559"/>
    <cellStyle name="Millares 2 3 3 5 3 2" xfId="560"/>
    <cellStyle name="Millares 2 3 3 5 3 3" xfId="2879"/>
    <cellStyle name="Millares 2 3 3 5 4" xfId="561"/>
    <cellStyle name="Millares 2 3 3 5 5" xfId="2393"/>
    <cellStyle name="Millares 2 3 3 6" xfId="562"/>
    <cellStyle name="Millares 2 3 3 6 2" xfId="563"/>
    <cellStyle name="Millares 2 3 3 6 3" xfId="2571"/>
    <cellStyle name="Millares 2 3 3 7" xfId="564"/>
    <cellStyle name="Millares 2 3 3 7 2" xfId="565"/>
    <cellStyle name="Millares 2 3 3 7 3" xfId="2814"/>
    <cellStyle name="Millares 2 3 3 8" xfId="566"/>
    <cellStyle name="Millares 2 3 3 8 2" xfId="567"/>
    <cellStyle name="Millares 2 3 3 8 3" xfId="2328"/>
    <cellStyle name="Millares 2 3 3 9" xfId="568"/>
    <cellStyle name="Millares 2 3 3 9 2" xfId="569"/>
    <cellStyle name="Millares 2 3 3 9 3" xfId="3058"/>
    <cellStyle name="Millares 2 3 4" xfId="570"/>
    <cellStyle name="Millares 2 3 4 10" xfId="571"/>
    <cellStyle name="Millares 2 3 4 11" xfId="2174"/>
    <cellStyle name="Millares 2 3 4 2" xfId="572"/>
    <cellStyle name="Millares 2 3 4 2 2" xfId="573"/>
    <cellStyle name="Millares 2 3 4 2 2 2" xfId="574"/>
    <cellStyle name="Millares 2 3 4 2 2 3" xfId="2776"/>
    <cellStyle name="Millares 2 3 4 2 3" xfId="575"/>
    <cellStyle name="Millares 2 3 4 2 3 2" xfId="576"/>
    <cellStyle name="Millares 2 3 4 2 3 3" xfId="3019"/>
    <cellStyle name="Millares 2 3 4 2 4" xfId="577"/>
    <cellStyle name="Millares 2 3 4 2 4 2" xfId="578"/>
    <cellStyle name="Millares 2 3 4 2 4 3" xfId="2533"/>
    <cellStyle name="Millares 2 3 4 2 5" xfId="579"/>
    <cellStyle name="Millares 2 3 4 2 6" xfId="580"/>
    <cellStyle name="Millares 2 3 4 2 7" xfId="2289"/>
    <cellStyle name="Millares 2 3 4 3" xfId="581"/>
    <cellStyle name="Millares 2 3 4 3 2" xfId="582"/>
    <cellStyle name="Millares 2 3 4 3 2 2" xfId="583"/>
    <cellStyle name="Millares 2 3 4 3 2 3" xfId="2726"/>
    <cellStyle name="Millares 2 3 4 3 3" xfId="584"/>
    <cellStyle name="Millares 2 3 4 3 3 2" xfId="585"/>
    <cellStyle name="Millares 2 3 4 3 3 3" xfId="2969"/>
    <cellStyle name="Millares 2 3 4 3 4" xfId="586"/>
    <cellStyle name="Millares 2 3 4 3 4 2" xfId="587"/>
    <cellStyle name="Millares 2 3 4 3 4 3" xfId="2483"/>
    <cellStyle name="Millares 2 3 4 3 5" xfId="588"/>
    <cellStyle name="Millares 2 3 4 3 6" xfId="589"/>
    <cellStyle name="Millares 2 3 4 3 7" xfId="2239"/>
    <cellStyle name="Millares 2 3 4 4" xfId="590"/>
    <cellStyle name="Millares 2 3 4 4 2" xfId="591"/>
    <cellStyle name="Millares 2 3 4 4 2 2" xfId="592"/>
    <cellStyle name="Millares 2 3 4 4 2 3" xfId="2661"/>
    <cellStyle name="Millares 2 3 4 4 3" xfId="593"/>
    <cellStyle name="Millares 2 3 4 4 3 2" xfId="594"/>
    <cellStyle name="Millares 2 3 4 4 3 3" xfId="2904"/>
    <cellStyle name="Millares 2 3 4 4 4" xfId="595"/>
    <cellStyle name="Millares 2 3 4 4 5" xfId="2418"/>
    <cellStyle name="Millares 2 3 4 5" xfId="596"/>
    <cellStyle name="Millares 2 3 4 5 2" xfId="597"/>
    <cellStyle name="Millares 2 3 4 5 3" xfId="2596"/>
    <cellStyle name="Millares 2 3 4 6" xfId="598"/>
    <cellStyle name="Millares 2 3 4 6 2" xfId="599"/>
    <cellStyle name="Millares 2 3 4 6 3" xfId="2839"/>
    <cellStyle name="Millares 2 3 4 7" xfId="600"/>
    <cellStyle name="Millares 2 3 4 7 2" xfId="601"/>
    <cellStyle name="Millares 2 3 4 7 3" xfId="2353"/>
    <cellStyle name="Millares 2 3 4 8" xfId="602"/>
    <cellStyle name="Millares 2 3 4 8 2" xfId="603"/>
    <cellStyle name="Millares 2 3 4 8 3" xfId="3083"/>
    <cellStyle name="Millares 2 3 4 9" xfId="604"/>
    <cellStyle name="Millares 2 3 5" xfId="605"/>
    <cellStyle name="Millares 2 3 5 2" xfId="606"/>
    <cellStyle name="Millares 2 3 5 2 2" xfId="607"/>
    <cellStyle name="Millares 2 3 5 2 3" xfId="2757"/>
    <cellStyle name="Millares 2 3 5 3" xfId="608"/>
    <cellStyle name="Millares 2 3 5 3 2" xfId="609"/>
    <cellStyle name="Millares 2 3 5 3 3" xfId="3000"/>
    <cellStyle name="Millares 2 3 5 4" xfId="610"/>
    <cellStyle name="Millares 2 3 5 4 2" xfId="611"/>
    <cellStyle name="Millares 2 3 5 4 3" xfId="2514"/>
    <cellStyle name="Millares 2 3 5 5" xfId="612"/>
    <cellStyle name="Millares 2 3 5 6" xfId="613"/>
    <cellStyle name="Millares 2 3 5 7" xfId="2270"/>
    <cellStyle name="Millares 2 3 6" xfId="614"/>
    <cellStyle name="Millares 2 3 6 2" xfId="615"/>
    <cellStyle name="Millares 2 3 6 2 2" xfId="616"/>
    <cellStyle name="Millares 2 3 6 2 3" xfId="2693"/>
    <cellStyle name="Millares 2 3 6 3" xfId="617"/>
    <cellStyle name="Millares 2 3 6 3 2" xfId="618"/>
    <cellStyle name="Millares 2 3 6 3 3" xfId="2936"/>
    <cellStyle name="Millares 2 3 6 4" xfId="619"/>
    <cellStyle name="Millares 2 3 6 4 2" xfId="620"/>
    <cellStyle name="Millares 2 3 6 4 3" xfId="2450"/>
    <cellStyle name="Millares 2 3 6 5" xfId="621"/>
    <cellStyle name="Millares 2 3 6 6" xfId="622"/>
    <cellStyle name="Millares 2 3 6 7" xfId="2206"/>
    <cellStyle name="Millares 2 3 7" xfId="623"/>
    <cellStyle name="Millares 2 3 7 2" xfId="624"/>
    <cellStyle name="Millares 2 3 7 2 2" xfId="625"/>
    <cellStyle name="Millares 2 3 7 2 3" xfId="2628"/>
    <cellStyle name="Millares 2 3 7 3" xfId="626"/>
    <cellStyle name="Millares 2 3 7 3 2" xfId="627"/>
    <cellStyle name="Millares 2 3 7 3 3" xfId="2871"/>
    <cellStyle name="Millares 2 3 7 4" xfId="628"/>
    <cellStyle name="Millares 2 3 7 5" xfId="2385"/>
    <cellStyle name="Millares 2 3 8" xfId="629"/>
    <cellStyle name="Millares 2 3 8 2" xfId="630"/>
    <cellStyle name="Millares 2 3 8 3" xfId="2563"/>
    <cellStyle name="Millares 2 3 9" xfId="631"/>
    <cellStyle name="Millares 2 3 9 2" xfId="632"/>
    <cellStyle name="Millares 2 3 9 3" xfId="2806"/>
    <cellStyle name="Millares 2 4" xfId="633"/>
    <cellStyle name="Millares 2 4 10" xfId="634"/>
    <cellStyle name="Millares 2 4 10 2" xfId="635"/>
    <cellStyle name="Millares 2 4 10 3" xfId="3060"/>
    <cellStyle name="Millares 2 4 11" xfId="636"/>
    <cellStyle name="Millares 2 4 12" xfId="637"/>
    <cellStyle name="Millares 2 4 13" xfId="2151"/>
    <cellStyle name="Millares 2 4 2" xfId="638"/>
    <cellStyle name="Millares 2 4 2 10" xfId="639"/>
    <cellStyle name="Millares 2 4 2 11" xfId="640"/>
    <cellStyle name="Millares 2 4 2 12" xfId="2184"/>
    <cellStyle name="Millares 2 4 2 2" xfId="641"/>
    <cellStyle name="Millares 2 4 2 2 2" xfId="642"/>
    <cellStyle name="Millares 2 4 2 2 2 2" xfId="643"/>
    <cellStyle name="Millares 2 4 2 2 2 3" xfId="2792"/>
    <cellStyle name="Millares 2 4 2 2 3" xfId="644"/>
    <cellStyle name="Millares 2 4 2 2 3 2" xfId="645"/>
    <cellStyle name="Millares 2 4 2 2 3 3" xfId="3035"/>
    <cellStyle name="Millares 2 4 2 2 4" xfId="646"/>
    <cellStyle name="Millares 2 4 2 2 4 2" xfId="647"/>
    <cellStyle name="Millares 2 4 2 2 4 3" xfId="2549"/>
    <cellStyle name="Millares 2 4 2 2 5" xfId="648"/>
    <cellStyle name="Millares 2 4 2 2 6" xfId="649"/>
    <cellStyle name="Millares 2 4 2 2 7" xfId="2305"/>
    <cellStyle name="Millares 2 4 2 3" xfId="650"/>
    <cellStyle name="Millares 2 4 2 3 2" xfId="651"/>
    <cellStyle name="Millares 2 4 2 3 2 2" xfId="652"/>
    <cellStyle name="Millares 2 4 2 3 2 3" xfId="2768"/>
    <cellStyle name="Millares 2 4 2 3 3" xfId="653"/>
    <cellStyle name="Millares 2 4 2 3 3 2" xfId="654"/>
    <cellStyle name="Millares 2 4 2 3 3 3" xfId="3011"/>
    <cellStyle name="Millares 2 4 2 3 4" xfId="655"/>
    <cellStyle name="Millares 2 4 2 3 4 2" xfId="656"/>
    <cellStyle name="Millares 2 4 2 3 4 3" xfId="2525"/>
    <cellStyle name="Millares 2 4 2 3 5" xfId="657"/>
    <cellStyle name="Millares 2 4 2 3 6" xfId="658"/>
    <cellStyle name="Millares 2 4 2 3 7" xfId="2281"/>
    <cellStyle name="Millares 2 4 2 4" xfId="659"/>
    <cellStyle name="Millares 2 4 2 4 2" xfId="660"/>
    <cellStyle name="Millares 2 4 2 4 2 2" xfId="661"/>
    <cellStyle name="Millares 2 4 2 4 2 3" xfId="2736"/>
    <cellStyle name="Millares 2 4 2 4 3" xfId="662"/>
    <cellStyle name="Millares 2 4 2 4 3 2" xfId="663"/>
    <cellStyle name="Millares 2 4 2 4 3 3" xfId="2979"/>
    <cellStyle name="Millares 2 4 2 4 4" xfId="664"/>
    <cellStyle name="Millares 2 4 2 4 4 2" xfId="665"/>
    <cellStyle name="Millares 2 4 2 4 4 3" xfId="2493"/>
    <cellStyle name="Millares 2 4 2 4 5" xfId="666"/>
    <cellStyle name="Millares 2 4 2 4 6" xfId="667"/>
    <cellStyle name="Millares 2 4 2 4 7" xfId="2249"/>
    <cellStyle name="Millares 2 4 2 5" xfId="668"/>
    <cellStyle name="Millares 2 4 2 5 2" xfId="669"/>
    <cellStyle name="Millares 2 4 2 5 2 2" xfId="670"/>
    <cellStyle name="Millares 2 4 2 5 2 3" xfId="2671"/>
    <cellStyle name="Millares 2 4 2 5 3" xfId="671"/>
    <cellStyle name="Millares 2 4 2 5 3 2" xfId="672"/>
    <cellStyle name="Millares 2 4 2 5 3 3" xfId="2914"/>
    <cellStyle name="Millares 2 4 2 5 4" xfId="673"/>
    <cellStyle name="Millares 2 4 2 5 5" xfId="2428"/>
    <cellStyle name="Millares 2 4 2 6" xfId="674"/>
    <cellStyle name="Millares 2 4 2 6 2" xfId="675"/>
    <cellStyle name="Millares 2 4 2 6 3" xfId="2606"/>
    <cellStyle name="Millares 2 4 2 7" xfId="676"/>
    <cellStyle name="Millares 2 4 2 7 2" xfId="677"/>
    <cellStyle name="Millares 2 4 2 7 3" xfId="2849"/>
    <cellStyle name="Millares 2 4 2 8" xfId="678"/>
    <cellStyle name="Millares 2 4 2 8 2" xfId="679"/>
    <cellStyle name="Millares 2 4 2 8 3" xfId="2363"/>
    <cellStyle name="Millares 2 4 2 9" xfId="680"/>
    <cellStyle name="Millares 2 4 2 9 2" xfId="681"/>
    <cellStyle name="Millares 2 4 2 9 3" xfId="3093"/>
    <cellStyle name="Millares 2 4 3" xfId="682"/>
    <cellStyle name="Millares 2 4 3 2" xfId="683"/>
    <cellStyle name="Millares 2 4 3 2 2" xfId="684"/>
    <cellStyle name="Millares 2 4 3 2 3" xfId="2777"/>
    <cellStyle name="Millares 2 4 3 3" xfId="685"/>
    <cellStyle name="Millares 2 4 3 3 2" xfId="686"/>
    <cellStyle name="Millares 2 4 3 3 3" xfId="3020"/>
    <cellStyle name="Millares 2 4 3 4" xfId="687"/>
    <cellStyle name="Millares 2 4 3 4 2" xfId="688"/>
    <cellStyle name="Millares 2 4 3 4 3" xfId="2534"/>
    <cellStyle name="Millares 2 4 3 5" xfId="689"/>
    <cellStyle name="Millares 2 4 3 6" xfId="690"/>
    <cellStyle name="Millares 2 4 3 7" xfId="2290"/>
    <cellStyle name="Millares 2 4 4" xfId="691"/>
    <cellStyle name="Millares 2 4 4 2" xfId="692"/>
    <cellStyle name="Millares 2 4 4 2 2" xfId="693"/>
    <cellStyle name="Millares 2 4 4 2 3" xfId="2758"/>
    <cellStyle name="Millares 2 4 4 3" xfId="694"/>
    <cellStyle name="Millares 2 4 4 3 2" xfId="695"/>
    <cellStyle name="Millares 2 4 4 3 3" xfId="3001"/>
    <cellStyle name="Millares 2 4 4 4" xfId="696"/>
    <cellStyle name="Millares 2 4 4 4 2" xfId="697"/>
    <cellStyle name="Millares 2 4 4 4 3" xfId="2515"/>
    <cellStyle name="Millares 2 4 4 5" xfId="698"/>
    <cellStyle name="Millares 2 4 4 6" xfId="699"/>
    <cellStyle name="Millares 2 4 4 7" xfId="2271"/>
    <cellStyle name="Millares 2 4 5" xfId="700"/>
    <cellStyle name="Millares 2 4 5 2" xfId="701"/>
    <cellStyle name="Millares 2 4 5 2 2" xfId="702"/>
    <cellStyle name="Millares 2 4 5 2 3" xfId="2703"/>
    <cellStyle name="Millares 2 4 5 3" xfId="703"/>
    <cellStyle name="Millares 2 4 5 3 2" xfId="704"/>
    <cellStyle name="Millares 2 4 5 3 3" xfId="2946"/>
    <cellStyle name="Millares 2 4 5 4" xfId="705"/>
    <cellStyle name="Millares 2 4 5 4 2" xfId="706"/>
    <cellStyle name="Millares 2 4 5 4 3" xfId="2460"/>
    <cellStyle name="Millares 2 4 5 5" xfId="707"/>
    <cellStyle name="Millares 2 4 5 6" xfId="708"/>
    <cellStyle name="Millares 2 4 5 7" xfId="2216"/>
    <cellStyle name="Millares 2 4 6" xfId="709"/>
    <cellStyle name="Millares 2 4 6 2" xfId="710"/>
    <cellStyle name="Millares 2 4 6 2 2" xfId="711"/>
    <cellStyle name="Millares 2 4 6 2 3" xfId="2638"/>
    <cellStyle name="Millares 2 4 6 3" xfId="712"/>
    <cellStyle name="Millares 2 4 6 3 2" xfId="713"/>
    <cellStyle name="Millares 2 4 6 3 3" xfId="2881"/>
    <cellStyle name="Millares 2 4 6 4" xfId="714"/>
    <cellStyle name="Millares 2 4 6 5" xfId="2395"/>
    <cellStyle name="Millares 2 4 7" xfId="715"/>
    <cellStyle name="Millares 2 4 7 2" xfId="716"/>
    <cellStyle name="Millares 2 4 7 3" xfId="2573"/>
    <cellStyle name="Millares 2 4 8" xfId="717"/>
    <cellStyle name="Millares 2 4 8 2" xfId="718"/>
    <cellStyle name="Millares 2 4 8 3" xfId="2816"/>
    <cellStyle name="Millares 2 4 9" xfId="719"/>
    <cellStyle name="Millares 2 4 9 2" xfId="720"/>
    <cellStyle name="Millares 2 4 9 3" xfId="2330"/>
    <cellStyle name="Millares 2 5" xfId="721"/>
    <cellStyle name="Millares 2 5 10" xfId="722"/>
    <cellStyle name="Millares 2 5 10 2" xfId="723"/>
    <cellStyle name="Millares 2 5 10 3" xfId="3062"/>
    <cellStyle name="Millares 2 5 11" xfId="724"/>
    <cellStyle name="Millares 2 5 12" xfId="725"/>
    <cellStyle name="Millares 2 5 13" xfId="2153"/>
    <cellStyle name="Millares 2 5 2" xfId="726"/>
    <cellStyle name="Millares 2 5 2 10" xfId="727"/>
    <cellStyle name="Millares 2 5 2 11" xfId="728"/>
    <cellStyle name="Millares 2 5 2 12" xfId="2186"/>
    <cellStyle name="Millares 2 5 2 2" xfId="729"/>
    <cellStyle name="Millares 2 5 2 2 2" xfId="730"/>
    <cellStyle name="Millares 2 5 2 2 2 2" xfId="731"/>
    <cellStyle name="Millares 2 5 2 2 2 3" xfId="2794"/>
    <cellStyle name="Millares 2 5 2 2 3" xfId="732"/>
    <cellStyle name="Millares 2 5 2 2 3 2" xfId="733"/>
    <cellStyle name="Millares 2 5 2 2 3 3" xfId="3037"/>
    <cellStyle name="Millares 2 5 2 2 4" xfId="734"/>
    <cellStyle name="Millares 2 5 2 2 4 2" xfId="735"/>
    <cellStyle name="Millares 2 5 2 2 4 3" xfId="2551"/>
    <cellStyle name="Millares 2 5 2 2 5" xfId="736"/>
    <cellStyle name="Millares 2 5 2 2 6" xfId="737"/>
    <cellStyle name="Millares 2 5 2 2 7" xfId="2307"/>
    <cellStyle name="Millares 2 5 2 3" xfId="738"/>
    <cellStyle name="Millares 2 5 2 3 2" xfId="739"/>
    <cellStyle name="Millares 2 5 2 3 2 2" xfId="740"/>
    <cellStyle name="Millares 2 5 2 3 2 3" xfId="2769"/>
    <cellStyle name="Millares 2 5 2 3 3" xfId="741"/>
    <cellStyle name="Millares 2 5 2 3 3 2" xfId="742"/>
    <cellStyle name="Millares 2 5 2 3 3 3" xfId="3012"/>
    <cellStyle name="Millares 2 5 2 3 4" xfId="743"/>
    <cellStyle name="Millares 2 5 2 3 4 2" xfId="744"/>
    <cellStyle name="Millares 2 5 2 3 4 3" xfId="2526"/>
    <cellStyle name="Millares 2 5 2 3 5" xfId="745"/>
    <cellStyle name="Millares 2 5 2 3 6" xfId="746"/>
    <cellStyle name="Millares 2 5 2 3 7" xfId="2282"/>
    <cellStyle name="Millares 2 5 2 4" xfId="747"/>
    <cellStyle name="Millares 2 5 2 4 2" xfId="748"/>
    <cellStyle name="Millares 2 5 2 4 2 2" xfId="749"/>
    <cellStyle name="Millares 2 5 2 4 2 3" xfId="2738"/>
    <cellStyle name="Millares 2 5 2 4 3" xfId="750"/>
    <cellStyle name="Millares 2 5 2 4 3 2" xfId="751"/>
    <cellStyle name="Millares 2 5 2 4 3 3" xfId="2981"/>
    <cellStyle name="Millares 2 5 2 4 4" xfId="752"/>
    <cellStyle name="Millares 2 5 2 4 4 2" xfId="753"/>
    <cellStyle name="Millares 2 5 2 4 4 3" xfId="2495"/>
    <cellStyle name="Millares 2 5 2 4 5" xfId="754"/>
    <cellStyle name="Millares 2 5 2 4 6" xfId="755"/>
    <cellStyle name="Millares 2 5 2 4 7" xfId="2251"/>
    <cellStyle name="Millares 2 5 2 5" xfId="756"/>
    <cellStyle name="Millares 2 5 2 5 2" xfId="757"/>
    <cellStyle name="Millares 2 5 2 5 2 2" xfId="758"/>
    <cellStyle name="Millares 2 5 2 5 2 3" xfId="2673"/>
    <cellStyle name="Millares 2 5 2 5 3" xfId="759"/>
    <cellStyle name="Millares 2 5 2 5 3 2" xfId="760"/>
    <cellStyle name="Millares 2 5 2 5 3 3" xfId="2916"/>
    <cellStyle name="Millares 2 5 2 5 4" xfId="761"/>
    <cellStyle name="Millares 2 5 2 5 5" xfId="2430"/>
    <cellStyle name="Millares 2 5 2 6" xfId="762"/>
    <cellStyle name="Millares 2 5 2 6 2" xfId="763"/>
    <cellStyle name="Millares 2 5 2 6 3" xfId="2608"/>
    <cellStyle name="Millares 2 5 2 7" xfId="764"/>
    <cellStyle name="Millares 2 5 2 7 2" xfId="765"/>
    <cellStyle name="Millares 2 5 2 7 3" xfId="2851"/>
    <cellStyle name="Millares 2 5 2 8" xfId="766"/>
    <cellStyle name="Millares 2 5 2 8 2" xfId="767"/>
    <cellStyle name="Millares 2 5 2 8 3" xfId="2365"/>
    <cellStyle name="Millares 2 5 2 9" xfId="768"/>
    <cellStyle name="Millares 2 5 2 9 2" xfId="769"/>
    <cellStyle name="Millares 2 5 2 9 3" xfId="3095"/>
    <cellStyle name="Millares 2 5 3" xfId="770"/>
    <cellStyle name="Millares 2 5 3 2" xfId="771"/>
    <cellStyle name="Millares 2 5 3 2 2" xfId="772"/>
    <cellStyle name="Millares 2 5 3 2 3" xfId="2779"/>
    <cellStyle name="Millares 2 5 3 3" xfId="773"/>
    <cellStyle name="Millares 2 5 3 3 2" xfId="774"/>
    <cellStyle name="Millares 2 5 3 3 3" xfId="3022"/>
    <cellStyle name="Millares 2 5 3 4" xfId="775"/>
    <cellStyle name="Millares 2 5 3 4 2" xfId="776"/>
    <cellStyle name="Millares 2 5 3 4 3" xfId="2536"/>
    <cellStyle name="Millares 2 5 3 5" xfId="777"/>
    <cellStyle name="Millares 2 5 3 6" xfId="778"/>
    <cellStyle name="Millares 2 5 3 7" xfId="2292"/>
    <cellStyle name="Millares 2 5 4" xfId="779"/>
    <cellStyle name="Millares 2 5 4 2" xfId="780"/>
    <cellStyle name="Millares 2 5 4 2 2" xfId="781"/>
    <cellStyle name="Millares 2 5 4 2 3" xfId="2759"/>
    <cellStyle name="Millares 2 5 4 3" xfId="782"/>
    <cellStyle name="Millares 2 5 4 3 2" xfId="783"/>
    <cellStyle name="Millares 2 5 4 3 3" xfId="3002"/>
    <cellStyle name="Millares 2 5 4 4" xfId="784"/>
    <cellStyle name="Millares 2 5 4 4 2" xfId="785"/>
    <cellStyle name="Millares 2 5 4 4 3" xfId="2516"/>
    <cellStyle name="Millares 2 5 4 5" xfId="786"/>
    <cellStyle name="Millares 2 5 4 6" xfId="787"/>
    <cellStyle name="Millares 2 5 4 7" xfId="2272"/>
    <cellStyle name="Millares 2 5 5" xfId="788"/>
    <cellStyle name="Millares 2 5 5 2" xfId="789"/>
    <cellStyle name="Millares 2 5 5 2 2" xfId="790"/>
    <cellStyle name="Millares 2 5 5 2 3" xfId="2705"/>
    <cellStyle name="Millares 2 5 5 3" xfId="791"/>
    <cellStyle name="Millares 2 5 5 3 2" xfId="792"/>
    <cellStyle name="Millares 2 5 5 3 3" xfId="2948"/>
    <cellStyle name="Millares 2 5 5 4" xfId="793"/>
    <cellStyle name="Millares 2 5 5 4 2" xfId="794"/>
    <cellStyle name="Millares 2 5 5 4 3" xfId="2462"/>
    <cellStyle name="Millares 2 5 5 5" xfId="795"/>
    <cellStyle name="Millares 2 5 5 6" xfId="796"/>
    <cellStyle name="Millares 2 5 5 7" xfId="2218"/>
    <cellStyle name="Millares 2 5 6" xfId="797"/>
    <cellStyle name="Millares 2 5 6 2" xfId="798"/>
    <cellStyle name="Millares 2 5 6 2 2" xfId="799"/>
    <cellStyle name="Millares 2 5 6 2 3" xfId="2640"/>
    <cellStyle name="Millares 2 5 6 3" xfId="800"/>
    <cellStyle name="Millares 2 5 6 3 2" xfId="801"/>
    <cellStyle name="Millares 2 5 6 3 3" xfId="2883"/>
    <cellStyle name="Millares 2 5 6 4" xfId="802"/>
    <cellStyle name="Millares 2 5 6 5" xfId="2397"/>
    <cellStyle name="Millares 2 5 7" xfId="803"/>
    <cellStyle name="Millares 2 5 7 2" xfId="804"/>
    <cellStyle name="Millares 2 5 7 3" xfId="2575"/>
    <cellStyle name="Millares 2 5 8" xfId="805"/>
    <cellStyle name="Millares 2 5 8 2" xfId="806"/>
    <cellStyle name="Millares 2 5 8 3" xfId="2818"/>
    <cellStyle name="Millares 2 5 9" xfId="807"/>
    <cellStyle name="Millares 2 5 9 2" xfId="808"/>
    <cellStyle name="Millares 2 5 9 3" xfId="2332"/>
    <cellStyle name="Millares 2 6" xfId="809"/>
    <cellStyle name="Millares 2 6 10" xfId="810"/>
    <cellStyle name="Millares 2 6 11" xfId="811"/>
    <cellStyle name="Millares 2 6 12" xfId="2143"/>
    <cellStyle name="Millares 2 6 2" xfId="812"/>
    <cellStyle name="Millares 2 6 2 10" xfId="813"/>
    <cellStyle name="Millares 2 6 2 11" xfId="2177"/>
    <cellStyle name="Millares 2 6 2 2" xfId="814"/>
    <cellStyle name="Millares 2 6 2 2 2" xfId="815"/>
    <cellStyle name="Millares 2 6 2 2 2 2" xfId="816"/>
    <cellStyle name="Millares 2 6 2 2 2 3" xfId="2788"/>
    <cellStyle name="Millares 2 6 2 2 3" xfId="817"/>
    <cellStyle name="Millares 2 6 2 2 3 2" xfId="818"/>
    <cellStyle name="Millares 2 6 2 2 3 3" xfId="3031"/>
    <cellStyle name="Millares 2 6 2 2 4" xfId="819"/>
    <cellStyle name="Millares 2 6 2 2 4 2" xfId="820"/>
    <cellStyle name="Millares 2 6 2 2 4 3" xfId="2545"/>
    <cellStyle name="Millares 2 6 2 2 5" xfId="821"/>
    <cellStyle name="Millares 2 6 2 2 6" xfId="822"/>
    <cellStyle name="Millares 2 6 2 2 7" xfId="2301"/>
    <cellStyle name="Millares 2 6 2 3" xfId="823"/>
    <cellStyle name="Millares 2 6 2 3 2" xfId="824"/>
    <cellStyle name="Millares 2 6 2 3 2 2" xfId="825"/>
    <cellStyle name="Millares 2 6 2 3 2 3" xfId="2729"/>
    <cellStyle name="Millares 2 6 2 3 3" xfId="826"/>
    <cellStyle name="Millares 2 6 2 3 3 2" xfId="827"/>
    <cellStyle name="Millares 2 6 2 3 3 3" xfId="2972"/>
    <cellStyle name="Millares 2 6 2 3 4" xfId="828"/>
    <cellStyle name="Millares 2 6 2 3 4 2" xfId="829"/>
    <cellStyle name="Millares 2 6 2 3 4 3" xfId="2486"/>
    <cellStyle name="Millares 2 6 2 3 5" xfId="830"/>
    <cellStyle name="Millares 2 6 2 3 6" xfId="831"/>
    <cellStyle name="Millares 2 6 2 3 7" xfId="2242"/>
    <cellStyle name="Millares 2 6 2 4" xfId="832"/>
    <cellStyle name="Millares 2 6 2 4 2" xfId="833"/>
    <cellStyle name="Millares 2 6 2 4 2 2" xfId="834"/>
    <cellStyle name="Millares 2 6 2 4 2 3" xfId="2664"/>
    <cellStyle name="Millares 2 6 2 4 3" xfId="835"/>
    <cellStyle name="Millares 2 6 2 4 3 2" xfId="836"/>
    <cellStyle name="Millares 2 6 2 4 3 3" xfId="2907"/>
    <cellStyle name="Millares 2 6 2 4 4" xfId="837"/>
    <cellStyle name="Millares 2 6 2 4 5" xfId="2421"/>
    <cellStyle name="Millares 2 6 2 5" xfId="838"/>
    <cellStyle name="Millares 2 6 2 5 2" xfId="839"/>
    <cellStyle name="Millares 2 6 2 5 3" xfId="2599"/>
    <cellStyle name="Millares 2 6 2 6" xfId="840"/>
    <cellStyle name="Millares 2 6 2 6 2" xfId="841"/>
    <cellStyle name="Millares 2 6 2 6 3" xfId="2842"/>
    <cellStyle name="Millares 2 6 2 7" xfId="842"/>
    <cellStyle name="Millares 2 6 2 7 2" xfId="843"/>
    <cellStyle name="Millares 2 6 2 7 3" xfId="2356"/>
    <cellStyle name="Millares 2 6 2 8" xfId="844"/>
    <cellStyle name="Millares 2 6 2 8 2" xfId="845"/>
    <cellStyle name="Millares 2 6 2 8 3" xfId="3086"/>
    <cellStyle name="Millares 2 6 2 9" xfId="846"/>
    <cellStyle name="Millares 2 6 3" xfId="847"/>
    <cellStyle name="Millares 2 6 3 2" xfId="848"/>
    <cellStyle name="Millares 2 6 3 2 2" xfId="849"/>
    <cellStyle name="Millares 2 6 3 2 3" xfId="2764"/>
    <cellStyle name="Millares 2 6 3 3" xfId="850"/>
    <cellStyle name="Millares 2 6 3 3 2" xfId="851"/>
    <cellStyle name="Millares 2 6 3 3 3" xfId="3007"/>
    <cellStyle name="Millares 2 6 3 4" xfId="852"/>
    <cellStyle name="Millares 2 6 3 4 2" xfId="853"/>
    <cellStyle name="Millares 2 6 3 4 3" xfId="2521"/>
    <cellStyle name="Millares 2 6 3 5" xfId="854"/>
    <cellStyle name="Millares 2 6 3 6" xfId="855"/>
    <cellStyle name="Millares 2 6 3 7" xfId="2277"/>
    <cellStyle name="Millares 2 6 4" xfId="856"/>
    <cellStyle name="Millares 2 6 4 2" xfId="857"/>
    <cellStyle name="Millares 2 6 4 2 2" xfId="858"/>
    <cellStyle name="Millares 2 6 4 2 3" xfId="2696"/>
    <cellStyle name="Millares 2 6 4 3" xfId="859"/>
    <cellStyle name="Millares 2 6 4 3 2" xfId="860"/>
    <cellStyle name="Millares 2 6 4 3 3" xfId="2939"/>
    <cellStyle name="Millares 2 6 4 4" xfId="861"/>
    <cellStyle name="Millares 2 6 4 4 2" xfId="862"/>
    <cellStyle name="Millares 2 6 4 4 3" xfId="2453"/>
    <cellStyle name="Millares 2 6 4 5" xfId="863"/>
    <cellStyle name="Millares 2 6 4 6" xfId="864"/>
    <cellStyle name="Millares 2 6 4 7" xfId="2209"/>
    <cellStyle name="Millares 2 6 5" xfId="865"/>
    <cellStyle name="Millares 2 6 5 2" xfId="866"/>
    <cellStyle name="Millares 2 6 5 2 2" xfId="867"/>
    <cellStyle name="Millares 2 6 5 2 3" xfId="2631"/>
    <cellStyle name="Millares 2 6 5 3" xfId="868"/>
    <cellStyle name="Millares 2 6 5 3 2" xfId="869"/>
    <cellStyle name="Millares 2 6 5 3 3" xfId="2874"/>
    <cellStyle name="Millares 2 6 5 4" xfId="870"/>
    <cellStyle name="Millares 2 6 5 5" xfId="2388"/>
    <cellStyle name="Millares 2 6 6" xfId="871"/>
    <cellStyle name="Millares 2 6 6 2" xfId="872"/>
    <cellStyle name="Millares 2 6 6 3" xfId="2566"/>
    <cellStyle name="Millares 2 6 7" xfId="873"/>
    <cellStyle name="Millares 2 6 7 2" xfId="874"/>
    <cellStyle name="Millares 2 6 7 3" xfId="2809"/>
    <cellStyle name="Millares 2 6 8" xfId="875"/>
    <cellStyle name="Millares 2 6 8 2" xfId="876"/>
    <cellStyle name="Millares 2 6 8 3" xfId="2323"/>
    <cellStyle name="Millares 2 6 9" xfId="877"/>
    <cellStyle name="Millares 2 6 9 2" xfId="878"/>
    <cellStyle name="Millares 2 6 9 3" xfId="3053"/>
    <cellStyle name="Millares 2 7" xfId="879"/>
    <cellStyle name="Millares 2 7 10" xfId="880"/>
    <cellStyle name="Millares 2 7 11" xfId="2171"/>
    <cellStyle name="Millares 2 7 2" xfId="881"/>
    <cellStyle name="Millares 2 7 2 2" xfId="882"/>
    <cellStyle name="Millares 2 7 2 2 2" xfId="883"/>
    <cellStyle name="Millares 2 7 2 2 3" xfId="2774"/>
    <cellStyle name="Millares 2 7 2 3" xfId="884"/>
    <cellStyle name="Millares 2 7 2 3 2" xfId="885"/>
    <cellStyle name="Millares 2 7 2 3 3" xfId="3017"/>
    <cellStyle name="Millares 2 7 2 4" xfId="886"/>
    <cellStyle name="Millares 2 7 2 4 2" xfId="887"/>
    <cellStyle name="Millares 2 7 2 4 3" xfId="2531"/>
    <cellStyle name="Millares 2 7 2 5" xfId="888"/>
    <cellStyle name="Millares 2 7 2 6" xfId="889"/>
    <cellStyle name="Millares 2 7 2 7" xfId="2287"/>
    <cellStyle name="Millares 2 7 3" xfId="890"/>
    <cellStyle name="Millares 2 7 3 2" xfId="891"/>
    <cellStyle name="Millares 2 7 3 2 2" xfId="892"/>
    <cellStyle name="Millares 2 7 3 2 3" xfId="2723"/>
    <cellStyle name="Millares 2 7 3 3" xfId="893"/>
    <cellStyle name="Millares 2 7 3 3 2" xfId="894"/>
    <cellStyle name="Millares 2 7 3 3 3" xfId="2966"/>
    <cellStyle name="Millares 2 7 3 4" xfId="895"/>
    <cellStyle name="Millares 2 7 3 4 2" xfId="896"/>
    <cellStyle name="Millares 2 7 3 4 3" xfId="2480"/>
    <cellStyle name="Millares 2 7 3 5" xfId="897"/>
    <cellStyle name="Millares 2 7 3 6" xfId="898"/>
    <cellStyle name="Millares 2 7 3 7" xfId="2236"/>
    <cellStyle name="Millares 2 7 4" xfId="899"/>
    <cellStyle name="Millares 2 7 4 2" xfId="900"/>
    <cellStyle name="Millares 2 7 4 2 2" xfId="901"/>
    <cellStyle name="Millares 2 7 4 2 3" xfId="2658"/>
    <cellStyle name="Millares 2 7 4 3" xfId="902"/>
    <cellStyle name="Millares 2 7 4 3 2" xfId="903"/>
    <cellStyle name="Millares 2 7 4 3 3" xfId="2901"/>
    <cellStyle name="Millares 2 7 4 4" xfId="904"/>
    <cellStyle name="Millares 2 7 4 5" xfId="2415"/>
    <cellStyle name="Millares 2 7 5" xfId="905"/>
    <cellStyle name="Millares 2 7 5 2" xfId="906"/>
    <cellStyle name="Millares 2 7 5 3" xfId="2593"/>
    <cellStyle name="Millares 2 7 6" xfId="907"/>
    <cellStyle name="Millares 2 7 6 2" xfId="908"/>
    <cellStyle name="Millares 2 7 6 3" xfId="2836"/>
    <cellStyle name="Millares 2 7 7" xfId="909"/>
    <cellStyle name="Millares 2 7 7 2" xfId="910"/>
    <cellStyle name="Millares 2 7 7 3" xfId="2350"/>
    <cellStyle name="Millares 2 7 8" xfId="911"/>
    <cellStyle name="Millares 2 7 8 2" xfId="912"/>
    <cellStyle name="Millares 2 7 8 3" xfId="3080"/>
    <cellStyle name="Millares 2 7 9" xfId="913"/>
    <cellStyle name="Millares 2 8" xfId="914"/>
    <cellStyle name="Millares 2 8 2" xfId="915"/>
    <cellStyle name="Millares 2 8 2 2" xfId="916"/>
    <cellStyle name="Millares 2 8 2 3" xfId="2755"/>
    <cellStyle name="Millares 2 8 3" xfId="917"/>
    <cellStyle name="Millares 2 8 3 2" xfId="918"/>
    <cellStyle name="Millares 2 8 3 3" xfId="2998"/>
    <cellStyle name="Millares 2 8 4" xfId="919"/>
    <cellStyle name="Millares 2 8 4 2" xfId="920"/>
    <cellStyle name="Millares 2 8 4 3" xfId="2512"/>
    <cellStyle name="Millares 2 8 5" xfId="921"/>
    <cellStyle name="Millares 2 8 6" xfId="922"/>
    <cellStyle name="Millares 2 8 7" xfId="2268"/>
    <cellStyle name="Millares 2 9" xfId="923"/>
    <cellStyle name="Millares 2 9 2" xfId="924"/>
    <cellStyle name="Millares 2 9 2 2" xfId="925"/>
    <cellStyle name="Millares 2 9 2 3" xfId="2690"/>
    <cellStyle name="Millares 2 9 3" xfId="926"/>
    <cellStyle name="Millares 2 9 3 2" xfId="927"/>
    <cellStyle name="Millares 2 9 3 3" xfId="2933"/>
    <cellStyle name="Millares 2 9 4" xfId="928"/>
    <cellStyle name="Millares 2 9 4 2" xfId="929"/>
    <cellStyle name="Millares 2 9 4 3" xfId="2447"/>
    <cellStyle name="Millares 2 9 5" xfId="930"/>
    <cellStyle name="Millares 2 9 6" xfId="931"/>
    <cellStyle name="Millares 2 9 7" xfId="2203"/>
    <cellStyle name="Millares 3" xfId="932"/>
    <cellStyle name="Millares 3 10" xfId="933"/>
    <cellStyle name="Millares 3 10 2" xfId="934"/>
    <cellStyle name="Millares 3 10 3" xfId="3064"/>
    <cellStyle name="Millares 3 11" xfId="935"/>
    <cellStyle name="Millares 3 12" xfId="936"/>
    <cellStyle name="Millares 3 13" xfId="2155"/>
    <cellStyle name="Millares 3 2" xfId="937"/>
    <cellStyle name="Millares 3 2 10" xfId="938"/>
    <cellStyle name="Millares 3 2 11" xfId="939"/>
    <cellStyle name="Millares 3 2 12" xfId="2188"/>
    <cellStyle name="Millares 3 2 2" xfId="940"/>
    <cellStyle name="Millares 3 2 2 2" xfId="941"/>
    <cellStyle name="Millares 3 2 2 2 2" xfId="942"/>
    <cellStyle name="Millares 3 2 2 2 3" xfId="2796"/>
    <cellStyle name="Millares 3 2 2 3" xfId="943"/>
    <cellStyle name="Millares 3 2 2 3 2" xfId="944"/>
    <cellStyle name="Millares 3 2 2 3 3" xfId="3039"/>
    <cellStyle name="Millares 3 2 2 4" xfId="945"/>
    <cellStyle name="Millares 3 2 2 4 2" xfId="946"/>
    <cellStyle name="Millares 3 2 2 4 3" xfId="2553"/>
    <cellStyle name="Millares 3 2 2 5" xfId="947"/>
    <cellStyle name="Millares 3 2 2 6" xfId="948"/>
    <cellStyle name="Millares 3 2 2 7" xfId="2309"/>
    <cellStyle name="Millares 3 2 3" xfId="949"/>
    <cellStyle name="Millares 3 2 3 2" xfId="950"/>
    <cellStyle name="Millares 3 2 3 2 2" xfId="951"/>
    <cellStyle name="Millares 3 2 3 2 3" xfId="2770"/>
    <cellStyle name="Millares 3 2 3 3" xfId="952"/>
    <cellStyle name="Millares 3 2 3 3 2" xfId="953"/>
    <cellStyle name="Millares 3 2 3 3 3" xfId="3013"/>
    <cellStyle name="Millares 3 2 3 4" xfId="954"/>
    <cellStyle name="Millares 3 2 3 4 2" xfId="955"/>
    <cellStyle name="Millares 3 2 3 4 3" xfId="2527"/>
    <cellStyle name="Millares 3 2 3 5" xfId="956"/>
    <cellStyle name="Millares 3 2 3 6" xfId="957"/>
    <cellStyle name="Millares 3 2 3 7" xfId="2283"/>
    <cellStyle name="Millares 3 2 4" xfId="958"/>
    <cellStyle name="Millares 3 2 4 2" xfId="959"/>
    <cellStyle name="Millares 3 2 4 2 2" xfId="960"/>
    <cellStyle name="Millares 3 2 4 2 3" xfId="2740"/>
    <cellStyle name="Millares 3 2 4 3" xfId="961"/>
    <cellStyle name="Millares 3 2 4 3 2" xfId="962"/>
    <cellStyle name="Millares 3 2 4 3 3" xfId="2983"/>
    <cellStyle name="Millares 3 2 4 4" xfId="963"/>
    <cellStyle name="Millares 3 2 4 4 2" xfId="964"/>
    <cellStyle name="Millares 3 2 4 4 3" xfId="2497"/>
    <cellStyle name="Millares 3 2 4 5" xfId="965"/>
    <cellStyle name="Millares 3 2 4 6" xfId="966"/>
    <cellStyle name="Millares 3 2 4 7" xfId="2253"/>
    <cellStyle name="Millares 3 2 5" xfId="967"/>
    <cellStyle name="Millares 3 2 5 2" xfId="968"/>
    <cellStyle name="Millares 3 2 5 2 2" xfId="969"/>
    <cellStyle name="Millares 3 2 5 2 3" xfId="2675"/>
    <cellStyle name="Millares 3 2 5 3" xfId="970"/>
    <cellStyle name="Millares 3 2 5 3 2" xfId="971"/>
    <cellStyle name="Millares 3 2 5 3 3" xfId="2918"/>
    <cellStyle name="Millares 3 2 5 4" xfId="972"/>
    <cellStyle name="Millares 3 2 5 5" xfId="2432"/>
    <cellStyle name="Millares 3 2 6" xfId="973"/>
    <cellStyle name="Millares 3 2 6 2" xfId="974"/>
    <cellStyle name="Millares 3 2 6 3" xfId="2610"/>
    <cellStyle name="Millares 3 2 7" xfId="975"/>
    <cellStyle name="Millares 3 2 7 2" xfId="976"/>
    <cellStyle name="Millares 3 2 7 3" xfId="2853"/>
    <cellStyle name="Millares 3 2 8" xfId="977"/>
    <cellStyle name="Millares 3 2 8 2" xfId="978"/>
    <cellStyle name="Millares 3 2 8 3" xfId="2367"/>
    <cellStyle name="Millares 3 2 9" xfId="979"/>
    <cellStyle name="Millares 3 2 9 2" xfId="980"/>
    <cellStyle name="Millares 3 2 9 3" xfId="3097"/>
    <cellStyle name="Millares 3 3" xfId="981"/>
    <cellStyle name="Millares 3 3 2" xfId="982"/>
    <cellStyle name="Millares 3 3 2 2" xfId="983"/>
    <cellStyle name="Millares 3 3 2 3" xfId="2781"/>
    <cellStyle name="Millares 3 3 3" xfId="984"/>
    <cellStyle name="Millares 3 3 3 2" xfId="985"/>
    <cellStyle name="Millares 3 3 3 3" xfId="3024"/>
    <cellStyle name="Millares 3 3 4" xfId="986"/>
    <cellStyle name="Millares 3 3 4 2" xfId="987"/>
    <cellStyle name="Millares 3 3 4 3" xfId="2538"/>
    <cellStyle name="Millares 3 3 5" xfId="988"/>
    <cellStyle name="Millares 3 3 6" xfId="989"/>
    <cellStyle name="Millares 3 3 7" xfId="2294"/>
    <cellStyle name="Millares 3 4" xfId="990"/>
    <cellStyle name="Millares 3 4 2" xfId="991"/>
    <cellStyle name="Millares 3 4 2 2" xfId="992"/>
    <cellStyle name="Millares 3 4 2 3" xfId="2760"/>
    <cellStyle name="Millares 3 4 3" xfId="993"/>
    <cellStyle name="Millares 3 4 3 2" xfId="994"/>
    <cellStyle name="Millares 3 4 3 3" xfId="3003"/>
    <cellStyle name="Millares 3 4 4" xfId="995"/>
    <cellStyle name="Millares 3 4 4 2" xfId="996"/>
    <cellStyle name="Millares 3 4 4 3" xfId="2517"/>
    <cellStyle name="Millares 3 4 5" xfId="997"/>
    <cellStyle name="Millares 3 4 6" xfId="998"/>
    <cellStyle name="Millares 3 4 7" xfId="2273"/>
    <cellStyle name="Millares 3 5" xfId="999"/>
    <cellStyle name="Millares 3 5 2" xfId="1000"/>
    <cellStyle name="Millares 3 5 2 2" xfId="1001"/>
    <cellStyle name="Millares 3 5 2 3" xfId="2707"/>
    <cellStyle name="Millares 3 5 3" xfId="1002"/>
    <cellStyle name="Millares 3 5 3 2" xfId="1003"/>
    <cellStyle name="Millares 3 5 3 3" xfId="2950"/>
    <cellStyle name="Millares 3 5 4" xfId="1004"/>
    <cellStyle name="Millares 3 5 4 2" xfId="1005"/>
    <cellStyle name="Millares 3 5 4 3" xfId="2464"/>
    <cellStyle name="Millares 3 5 5" xfId="1006"/>
    <cellStyle name="Millares 3 5 6" xfId="1007"/>
    <cellStyle name="Millares 3 5 7" xfId="2220"/>
    <cellStyle name="Millares 3 6" xfId="1008"/>
    <cellStyle name="Millares 3 6 2" xfId="1009"/>
    <cellStyle name="Millares 3 6 2 2" xfId="1010"/>
    <cellStyle name="Millares 3 6 2 3" xfId="2642"/>
    <cellStyle name="Millares 3 6 3" xfId="1011"/>
    <cellStyle name="Millares 3 6 3 2" xfId="1012"/>
    <cellStyle name="Millares 3 6 3 3" xfId="2885"/>
    <cellStyle name="Millares 3 6 4" xfId="1013"/>
    <cellStyle name="Millares 3 6 5" xfId="2399"/>
    <cellStyle name="Millares 3 7" xfId="1014"/>
    <cellStyle name="Millares 3 7 2" xfId="1015"/>
    <cellStyle name="Millares 3 7 3" xfId="2577"/>
    <cellStyle name="Millares 3 8" xfId="1016"/>
    <cellStyle name="Millares 3 8 2" xfId="1017"/>
    <cellStyle name="Millares 3 8 3" xfId="2820"/>
    <cellStyle name="Millares 3 9" xfId="1018"/>
    <cellStyle name="Millares 3 9 2" xfId="1019"/>
    <cellStyle name="Millares 3 9 3" xfId="2334"/>
    <cellStyle name="Millares 4" xfId="1020"/>
    <cellStyle name="Millares 4 10" xfId="1021"/>
    <cellStyle name="Millares 4 11" xfId="2164"/>
    <cellStyle name="Millares 4 2" xfId="1022"/>
    <cellStyle name="Millares 4 2 10" xfId="2197"/>
    <cellStyle name="Millares 4 2 2" xfId="1023"/>
    <cellStyle name="Millares 4 2 2 2" xfId="1024"/>
    <cellStyle name="Millares 4 2 2 2 2" xfId="1025"/>
    <cellStyle name="Millares 4 2 2 2 3" xfId="2749"/>
    <cellStyle name="Millares 4 2 2 3" xfId="1026"/>
    <cellStyle name="Millares 4 2 2 3 2" xfId="1027"/>
    <cellStyle name="Millares 4 2 2 3 3" xfId="2992"/>
    <cellStyle name="Millares 4 2 2 4" xfId="1028"/>
    <cellStyle name="Millares 4 2 2 4 2" xfId="1029"/>
    <cellStyle name="Millares 4 2 2 4 3" xfId="2506"/>
    <cellStyle name="Millares 4 2 2 5" xfId="1030"/>
    <cellStyle name="Millares 4 2 2 6" xfId="1031"/>
    <cellStyle name="Millares 4 2 2 7" xfId="2262"/>
    <cellStyle name="Millares 4 2 3" xfId="1032"/>
    <cellStyle name="Millares 4 2 3 2" xfId="1033"/>
    <cellStyle name="Millares 4 2 3 2 2" xfId="1034"/>
    <cellStyle name="Millares 4 2 3 2 3" xfId="2684"/>
    <cellStyle name="Millares 4 2 3 3" xfId="1035"/>
    <cellStyle name="Millares 4 2 3 3 2" xfId="1036"/>
    <cellStyle name="Millares 4 2 3 3 3" xfId="2927"/>
    <cellStyle name="Millares 4 2 3 4" xfId="1037"/>
    <cellStyle name="Millares 4 2 3 5" xfId="2441"/>
    <cellStyle name="Millares 4 2 4" xfId="1038"/>
    <cellStyle name="Millares 4 2 4 2" xfId="1039"/>
    <cellStyle name="Millares 4 2 4 3" xfId="2619"/>
    <cellStyle name="Millares 4 2 5" xfId="1040"/>
    <cellStyle name="Millares 4 2 5 2" xfId="1041"/>
    <cellStyle name="Millares 4 2 5 3" xfId="2862"/>
    <cellStyle name="Millares 4 2 6" xfId="1042"/>
    <cellStyle name="Millares 4 2 6 2" xfId="1043"/>
    <cellStyle name="Millares 4 2 6 3" xfId="2376"/>
    <cellStyle name="Millares 4 2 7" xfId="1044"/>
    <cellStyle name="Millares 4 2 7 2" xfId="1045"/>
    <cellStyle name="Millares 4 2 7 3" xfId="3106"/>
    <cellStyle name="Millares 4 2 8" xfId="1046"/>
    <cellStyle name="Millares 4 2 9" xfId="1047"/>
    <cellStyle name="Millares 4 3" xfId="1048"/>
    <cellStyle name="Millares 4 3 2" xfId="1049"/>
    <cellStyle name="Millares 4 3 2 2" xfId="1050"/>
    <cellStyle name="Millares 4 3 2 3" xfId="2716"/>
    <cellStyle name="Millares 4 3 3" xfId="1051"/>
    <cellStyle name="Millares 4 3 3 2" xfId="1052"/>
    <cellStyle name="Millares 4 3 3 3" xfId="2959"/>
    <cellStyle name="Millares 4 3 4" xfId="1053"/>
    <cellStyle name="Millares 4 3 4 2" xfId="1054"/>
    <cellStyle name="Millares 4 3 4 3" xfId="2473"/>
    <cellStyle name="Millares 4 3 5" xfId="1055"/>
    <cellStyle name="Millares 4 3 6" xfId="1056"/>
    <cellStyle name="Millares 4 3 7" xfId="2229"/>
    <cellStyle name="Millares 4 4" xfId="1057"/>
    <cellStyle name="Millares 4 4 2" xfId="1058"/>
    <cellStyle name="Millares 4 4 2 2" xfId="1059"/>
    <cellStyle name="Millares 4 4 2 3" xfId="2651"/>
    <cellStyle name="Millares 4 4 3" xfId="1060"/>
    <cellStyle name="Millares 4 4 3 2" xfId="1061"/>
    <cellStyle name="Millares 4 4 3 3" xfId="2894"/>
    <cellStyle name="Millares 4 4 4" xfId="1062"/>
    <cellStyle name="Millares 4 4 5" xfId="2408"/>
    <cellStyle name="Millares 4 5" xfId="1063"/>
    <cellStyle name="Millares 4 5 2" xfId="1064"/>
    <cellStyle name="Millares 4 5 3" xfId="2586"/>
    <cellStyle name="Millares 4 6" xfId="1065"/>
    <cellStyle name="Millares 4 6 2" xfId="1066"/>
    <cellStyle name="Millares 4 6 3" xfId="2829"/>
    <cellStyle name="Millares 4 7" xfId="1067"/>
    <cellStyle name="Millares 4 7 2" xfId="1068"/>
    <cellStyle name="Millares 4 7 3" xfId="2343"/>
    <cellStyle name="Millares 4 8" xfId="1069"/>
    <cellStyle name="Millares 4 8 2" xfId="1070"/>
    <cellStyle name="Millares 4 8 3" xfId="3073"/>
    <cellStyle name="Millares 4 9" xfId="1071"/>
    <cellStyle name="Millares 5" xfId="1072"/>
    <cellStyle name="Millares 5 10" xfId="1073"/>
    <cellStyle name="Millares 5 11" xfId="2167"/>
    <cellStyle name="Millares 5 2" xfId="1074"/>
    <cellStyle name="Millares 5 2 10" xfId="2200"/>
    <cellStyle name="Millares 5 2 2" xfId="1075"/>
    <cellStyle name="Millares 5 2 2 2" xfId="1076"/>
    <cellStyle name="Millares 5 2 2 2 2" xfId="1077"/>
    <cellStyle name="Millares 5 2 2 2 3" xfId="2752"/>
    <cellStyle name="Millares 5 2 2 3" xfId="1078"/>
    <cellStyle name="Millares 5 2 2 3 2" xfId="1079"/>
    <cellStyle name="Millares 5 2 2 3 3" xfId="2995"/>
    <cellStyle name="Millares 5 2 2 4" xfId="1080"/>
    <cellStyle name="Millares 5 2 2 4 2" xfId="1081"/>
    <cellStyle name="Millares 5 2 2 4 3" xfId="2509"/>
    <cellStyle name="Millares 5 2 2 5" xfId="1082"/>
    <cellStyle name="Millares 5 2 2 6" xfId="1083"/>
    <cellStyle name="Millares 5 2 2 7" xfId="2265"/>
    <cellStyle name="Millares 5 2 3" xfId="1084"/>
    <cellStyle name="Millares 5 2 3 2" xfId="1085"/>
    <cellStyle name="Millares 5 2 3 2 2" xfId="1086"/>
    <cellStyle name="Millares 5 2 3 2 3" xfId="2687"/>
    <cellStyle name="Millares 5 2 3 3" xfId="1087"/>
    <cellStyle name="Millares 5 2 3 3 2" xfId="1088"/>
    <cellStyle name="Millares 5 2 3 3 3" xfId="2930"/>
    <cellStyle name="Millares 5 2 3 4" xfId="1089"/>
    <cellStyle name="Millares 5 2 3 5" xfId="2444"/>
    <cellStyle name="Millares 5 2 4" xfId="1090"/>
    <cellStyle name="Millares 5 2 4 2" xfId="1091"/>
    <cellStyle name="Millares 5 2 4 3" xfId="2622"/>
    <cellStyle name="Millares 5 2 5" xfId="1092"/>
    <cellStyle name="Millares 5 2 5 2" xfId="1093"/>
    <cellStyle name="Millares 5 2 5 3" xfId="2865"/>
    <cellStyle name="Millares 5 2 6" xfId="1094"/>
    <cellStyle name="Millares 5 2 6 2" xfId="1095"/>
    <cellStyle name="Millares 5 2 6 3" xfId="2379"/>
    <cellStyle name="Millares 5 2 7" xfId="1096"/>
    <cellStyle name="Millares 5 2 7 2" xfId="1097"/>
    <cellStyle name="Millares 5 2 7 3" xfId="3109"/>
    <cellStyle name="Millares 5 2 8" xfId="1098"/>
    <cellStyle name="Millares 5 2 9" xfId="1099"/>
    <cellStyle name="Millares 5 3" xfId="1100"/>
    <cellStyle name="Millares 5 3 2" xfId="1101"/>
    <cellStyle name="Millares 5 3 2 2" xfId="1102"/>
    <cellStyle name="Millares 5 3 2 3" xfId="2719"/>
    <cellStyle name="Millares 5 3 3" xfId="1103"/>
    <cellStyle name="Millares 5 3 3 2" xfId="1104"/>
    <cellStyle name="Millares 5 3 3 3" xfId="2962"/>
    <cellStyle name="Millares 5 3 4" xfId="1105"/>
    <cellStyle name="Millares 5 3 4 2" xfId="1106"/>
    <cellStyle name="Millares 5 3 4 3" xfId="2476"/>
    <cellStyle name="Millares 5 3 5" xfId="1107"/>
    <cellStyle name="Millares 5 3 6" xfId="1108"/>
    <cellStyle name="Millares 5 3 7" xfId="2232"/>
    <cellStyle name="Millares 5 4" xfId="1109"/>
    <cellStyle name="Millares 5 4 2" xfId="1110"/>
    <cellStyle name="Millares 5 4 2 2" xfId="1111"/>
    <cellStyle name="Millares 5 4 2 3" xfId="2654"/>
    <cellStyle name="Millares 5 4 3" xfId="1112"/>
    <cellStyle name="Millares 5 4 3 2" xfId="1113"/>
    <cellStyle name="Millares 5 4 3 3" xfId="2897"/>
    <cellStyle name="Millares 5 4 4" xfId="1114"/>
    <cellStyle name="Millares 5 4 5" xfId="2411"/>
    <cellStyle name="Millares 5 5" xfId="1115"/>
    <cellStyle name="Millares 5 5 2" xfId="1116"/>
    <cellStyle name="Millares 5 5 3" xfId="2589"/>
    <cellStyle name="Millares 5 6" xfId="1117"/>
    <cellStyle name="Millares 5 6 2" xfId="1118"/>
    <cellStyle name="Millares 5 6 3" xfId="2832"/>
    <cellStyle name="Millares 5 7" xfId="1119"/>
    <cellStyle name="Millares 5 7 2" xfId="1120"/>
    <cellStyle name="Millares 5 7 3" xfId="2346"/>
    <cellStyle name="Millares 5 8" xfId="1121"/>
    <cellStyle name="Millares 5 8 2" xfId="1122"/>
    <cellStyle name="Millares 5 8 3" xfId="3076"/>
    <cellStyle name="Millares 5 9" xfId="1123"/>
    <cellStyle name="Millares 6" xfId="1124"/>
    <cellStyle name="Millares 6 10" xfId="1125"/>
    <cellStyle name="Millares 6 11" xfId="2166"/>
    <cellStyle name="Millares 6 2" xfId="1126"/>
    <cellStyle name="Millares 6 2 10" xfId="2199"/>
    <cellStyle name="Millares 6 2 2" xfId="1127"/>
    <cellStyle name="Millares 6 2 2 2" xfId="1128"/>
    <cellStyle name="Millares 6 2 2 2 2" xfId="1129"/>
    <cellStyle name="Millares 6 2 2 2 3" xfId="2751"/>
    <cellStyle name="Millares 6 2 2 3" xfId="1130"/>
    <cellStyle name="Millares 6 2 2 3 2" xfId="1131"/>
    <cellStyle name="Millares 6 2 2 3 3" xfId="2994"/>
    <cellStyle name="Millares 6 2 2 4" xfId="1132"/>
    <cellStyle name="Millares 6 2 2 4 2" xfId="1133"/>
    <cellStyle name="Millares 6 2 2 4 3" xfId="2508"/>
    <cellStyle name="Millares 6 2 2 5" xfId="1134"/>
    <cellStyle name="Millares 6 2 2 6" xfId="1135"/>
    <cellStyle name="Millares 6 2 2 7" xfId="2264"/>
    <cellStyle name="Millares 6 2 3" xfId="1136"/>
    <cellStyle name="Millares 6 2 3 2" xfId="1137"/>
    <cellStyle name="Millares 6 2 3 2 2" xfId="1138"/>
    <cellStyle name="Millares 6 2 3 2 3" xfId="2686"/>
    <cellStyle name="Millares 6 2 3 3" xfId="1139"/>
    <cellStyle name="Millares 6 2 3 3 2" xfId="1140"/>
    <cellStyle name="Millares 6 2 3 3 3" xfId="2929"/>
    <cellStyle name="Millares 6 2 3 4" xfId="1141"/>
    <cellStyle name="Millares 6 2 3 5" xfId="2443"/>
    <cellStyle name="Millares 6 2 4" xfId="1142"/>
    <cellStyle name="Millares 6 2 4 2" xfId="1143"/>
    <cellStyle name="Millares 6 2 4 3" xfId="2621"/>
    <cellStyle name="Millares 6 2 5" xfId="1144"/>
    <cellStyle name="Millares 6 2 5 2" xfId="1145"/>
    <cellStyle name="Millares 6 2 5 3" xfId="2864"/>
    <cellStyle name="Millares 6 2 6" xfId="1146"/>
    <cellStyle name="Millares 6 2 6 2" xfId="1147"/>
    <cellStyle name="Millares 6 2 6 3" xfId="2378"/>
    <cellStyle name="Millares 6 2 7" xfId="1148"/>
    <cellStyle name="Millares 6 2 7 2" xfId="1149"/>
    <cellStyle name="Millares 6 2 7 3" xfId="3108"/>
    <cellStyle name="Millares 6 2 8" xfId="1150"/>
    <cellStyle name="Millares 6 2 9" xfId="1151"/>
    <cellStyle name="Millares 6 3" xfId="1152"/>
    <cellStyle name="Millares 6 3 2" xfId="1153"/>
    <cellStyle name="Millares 6 3 2 2" xfId="1154"/>
    <cellStyle name="Millares 6 3 2 3" xfId="2718"/>
    <cellStyle name="Millares 6 3 3" xfId="1155"/>
    <cellStyle name="Millares 6 3 3 2" xfId="1156"/>
    <cellStyle name="Millares 6 3 3 3" xfId="2961"/>
    <cellStyle name="Millares 6 3 4" xfId="1157"/>
    <cellStyle name="Millares 6 3 4 2" xfId="1158"/>
    <cellStyle name="Millares 6 3 4 3" xfId="2475"/>
    <cellStyle name="Millares 6 3 5" xfId="1159"/>
    <cellStyle name="Millares 6 3 6" xfId="1160"/>
    <cellStyle name="Millares 6 3 7" xfId="2231"/>
    <cellStyle name="Millares 6 4" xfId="1161"/>
    <cellStyle name="Millares 6 4 2" xfId="1162"/>
    <cellStyle name="Millares 6 4 2 2" xfId="1163"/>
    <cellStyle name="Millares 6 4 2 3" xfId="2653"/>
    <cellStyle name="Millares 6 4 3" xfId="1164"/>
    <cellStyle name="Millares 6 4 3 2" xfId="1165"/>
    <cellStyle name="Millares 6 4 3 3" xfId="2896"/>
    <cellStyle name="Millares 6 4 4" xfId="1166"/>
    <cellStyle name="Millares 6 4 5" xfId="2410"/>
    <cellStyle name="Millares 6 5" xfId="1167"/>
    <cellStyle name="Millares 6 5 2" xfId="1168"/>
    <cellStyle name="Millares 6 5 3" xfId="2588"/>
    <cellStyle name="Millares 6 6" xfId="1169"/>
    <cellStyle name="Millares 6 6 2" xfId="1170"/>
    <cellStyle name="Millares 6 6 3" xfId="2831"/>
    <cellStyle name="Millares 6 7" xfId="1171"/>
    <cellStyle name="Millares 6 7 2" xfId="1172"/>
    <cellStyle name="Millares 6 7 3" xfId="2345"/>
    <cellStyle name="Millares 6 8" xfId="1173"/>
    <cellStyle name="Millares 6 8 2" xfId="1174"/>
    <cellStyle name="Millares 6 8 3" xfId="3075"/>
    <cellStyle name="Millares 6 9" xfId="1175"/>
    <cellStyle name="Millares 7" xfId="1176"/>
    <cellStyle name="Millares 7 10" xfId="1177"/>
    <cellStyle name="Millares 7 11" xfId="2165"/>
    <cellStyle name="Millares 7 2" xfId="1178"/>
    <cellStyle name="Millares 7 2 10" xfId="2198"/>
    <cellStyle name="Millares 7 2 2" xfId="1179"/>
    <cellStyle name="Millares 7 2 2 2" xfId="1180"/>
    <cellStyle name="Millares 7 2 2 2 2" xfId="1181"/>
    <cellStyle name="Millares 7 2 2 2 3" xfId="2750"/>
    <cellStyle name="Millares 7 2 2 3" xfId="1182"/>
    <cellStyle name="Millares 7 2 2 3 2" xfId="1183"/>
    <cellStyle name="Millares 7 2 2 3 3" xfId="2993"/>
    <cellStyle name="Millares 7 2 2 4" xfId="1184"/>
    <cellStyle name="Millares 7 2 2 4 2" xfId="1185"/>
    <cellStyle name="Millares 7 2 2 4 3" xfId="2507"/>
    <cellStyle name="Millares 7 2 2 5" xfId="1186"/>
    <cellStyle name="Millares 7 2 2 6" xfId="1187"/>
    <cellStyle name="Millares 7 2 2 7" xfId="2263"/>
    <cellStyle name="Millares 7 2 3" xfId="1188"/>
    <cellStyle name="Millares 7 2 3 2" xfId="1189"/>
    <cellStyle name="Millares 7 2 3 2 2" xfId="1190"/>
    <cellStyle name="Millares 7 2 3 2 3" xfId="2685"/>
    <cellStyle name="Millares 7 2 3 3" xfId="1191"/>
    <cellStyle name="Millares 7 2 3 3 2" xfId="1192"/>
    <cellStyle name="Millares 7 2 3 3 3" xfId="2928"/>
    <cellStyle name="Millares 7 2 3 4" xfId="1193"/>
    <cellStyle name="Millares 7 2 3 5" xfId="2442"/>
    <cellStyle name="Millares 7 2 4" xfId="1194"/>
    <cellStyle name="Millares 7 2 4 2" xfId="1195"/>
    <cellStyle name="Millares 7 2 4 3" xfId="2620"/>
    <cellStyle name="Millares 7 2 5" xfId="1196"/>
    <cellStyle name="Millares 7 2 5 2" xfId="1197"/>
    <cellStyle name="Millares 7 2 5 3" xfId="2863"/>
    <cellStyle name="Millares 7 2 6" xfId="1198"/>
    <cellStyle name="Millares 7 2 6 2" xfId="1199"/>
    <cellStyle name="Millares 7 2 6 3" xfId="2377"/>
    <cellStyle name="Millares 7 2 7" xfId="1200"/>
    <cellStyle name="Millares 7 2 7 2" xfId="1201"/>
    <cellStyle name="Millares 7 2 7 3" xfId="3107"/>
    <cellStyle name="Millares 7 2 8" xfId="1202"/>
    <cellStyle name="Millares 7 2 9" xfId="1203"/>
    <cellStyle name="Millares 7 3" xfId="1204"/>
    <cellStyle name="Millares 7 3 2" xfId="1205"/>
    <cellStyle name="Millares 7 3 2 2" xfId="1206"/>
    <cellStyle name="Millares 7 3 2 3" xfId="2717"/>
    <cellStyle name="Millares 7 3 3" xfId="1207"/>
    <cellStyle name="Millares 7 3 3 2" xfId="1208"/>
    <cellStyle name="Millares 7 3 3 3" xfId="2960"/>
    <cellStyle name="Millares 7 3 4" xfId="1209"/>
    <cellStyle name="Millares 7 3 4 2" xfId="1210"/>
    <cellStyle name="Millares 7 3 4 3" xfId="2474"/>
    <cellStyle name="Millares 7 3 5" xfId="1211"/>
    <cellStyle name="Millares 7 3 6" xfId="1212"/>
    <cellStyle name="Millares 7 3 7" xfId="2230"/>
    <cellStyle name="Millares 7 4" xfId="1213"/>
    <cellStyle name="Millares 7 4 2" xfId="1214"/>
    <cellStyle name="Millares 7 4 2 2" xfId="1215"/>
    <cellStyle name="Millares 7 4 2 3" xfId="2652"/>
    <cellStyle name="Millares 7 4 3" xfId="1216"/>
    <cellStyle name="Millares 7 4 3 2" xfId="1217"/>
    <cellStyle name="Millares 7 4 3 3" xfId="2895"/>
    <cellStyle name="Millares 7 4 4" xfId="1218"/>
    <cellStyle name="Millares 7 4 5" xfId="2409"/>
    <cellStyle name="Millares 7 5" xfId="1219"/>
    <cellStyle name="Millares 7 5 2" xfId="1220"/>
    <cellStyle name="Millares 7 5 3" xfId="2587"/>
    <cellStyle name="Millares 7 6" xfId="1221"/>
    <cellStyle name="Millares 7 6 2" xfId="1222"/>
    <cellStyle name="Millares 7 6 3" xfId="2830"/>
    <cellStyle name="Millares 7 7" xfId="1223"/>
    <cellStyle name="Millares 7 7 2" xfId="1224"/>
    <cellStyle name="Millares 7 7 3" xfId="2344"/>
    <cellStyle name="Millares 7 8" xfId="1225"/>
    <cellStyle name="Millares 7 8 2" xfId="1226"/>
    <cellStyle name="Millares 7 8 3" xfId="3074"/>
    <cellStyle name="Millares 7 9" xfId="1227"/>
    <cellStyle name="Moneda" xfId="3114" builtinId="4"/>
    <cellStyle name="Moneda [0] 2" xfId="1228"/>
    <cellStyle name="Moneda [0] 2 10" xfId="1229"/>
    <cellStyle name="Moneda [0] 2 11" xfId="1230"/>
    <cellStyle name="Moneda [0] 2 12" xfId="2159"/>
    <cellStyle name="Moneda [0] 2 2" xfId="1231"/>
    <cellStyle name="Moneda [0] 2 2 10" xfId="1232"/>
    <cellStyle name="Moneda [0] 2 2 11" xfId="2192"/>
    <cellStyle name="Moneda [0] 2 2 2" xfId="1233"/>
    <cellStyle name="Moneda [0] 2 2 2 2" xfId="1234"/>
    <cellStyle name="Moneda [0] 2 2 2 2 2" xfId="1235"/>
    <cellStyle name="Moneda [0] 2 2 2 2 3" xfId="2800"/>
    <cellStyle name="Moneda [0] 2 2 2 3" xfId="1236"/>
    <cellStyle name="Moneda [0] 2 2 2 3 2" xfId="1237"/>
    <cellStyle name="Moneda [0] 2 2 2 3 3" xfId="3043"/>
    <cellStyle name="Moneda [0] 2 2 2 4" xfId="1238"/>
    <cellStyle name="Moneda [0] 2 2 2 4 2" xfId="1239"/>
    <cellStyle name="Moneda [0] 2 2 2 4 3" xfId="2557"/>
    <cellStyle name="Moneda [0] 2 2 2 5" xfId="1240"/>
    <cellStyle name="Moneda [0] 2 2 2 6" xfId="1241"/>
    <cellStyle name="Moneda [0] 2 2 2 7" xfId="2313"/>
    <cellStyle name="Moneda [0] 2 2 3" xfId="1242"/>
    <cellStyle name="Moneda [0] 2 2 3 2" xfId="1243"/>
    <cellStyle name="Moneda [0] 2 2 3 2 2" xfId="1244"/>
    <cellStyle name="Moneda [0] 2 2 3 2 3" xfId="2744"/>
    <cellStyle name="Moneda [0] 2 2 3 3" xfId="1245"/>
    <cellStyle name="Moneda [0] 2 2 3 3 2" xfId="1246"/>
    <cellStyle name="Moneda [0] 2 2 3 3 3" xfId="2987"/>
    <cellStyle name="Moneda [0] 2 2 3 4" xfId="1247"/>
    <cellStyle name="Moneda [0] 2 2 3 4 2" xfId="1248"/>
    <cellStyle name="Moneda [0] 2 2 3 4 3" xfId="2501"/>
    <cellStyle name="Moneda [0] 2 2 3 5" xfId="1249"/>
    <cellStyle name="Moneda [0] 2 2 3 6" xfId="1250"/>
    <cellStyle name="Moneda [0] 2 2 3 7" xfId="2257"/>
    <cellStyle name="Moneda [0] 2 2 4" xfId="1251"/>
    <cellStyle name="Moneda [0] 2 2 4 2" xfId="1252"/>
    <cellStyle name="Moneda [0] 2 2 4 2 2" xfId="1253"/>
    <cellStyle name="Moneda [0] 2 2 4 2 3" xfId="2679"/>
    <cellStyle name="Moneda [0] 2 2 4 3" xfId="1254"/>
    <cellStyle name="Moneda [0] 2 2 4 3 2" xfId="1255"/>
    <cellStyle name="Moneda [0] 2 2 4 3 3" xfId="2922"/>
    <cellStyle name="Moneda [0] 2 2 4 4" xfId="1256"/>
    <cellStyle name="Moneda [0] 2 2 4 5" xfId="2436"/>
    <cellStyle name="Moneda [0] 2 2 5" xfId="1257"/>
    <cellStyle name="Moneda [0] 2 2 5 2" xfId="1258"/>
    <cellStyle name="Moneda [0] 2 2 5 3" xfId="2614"/>
    <cellStyle name="Moneda [0] 2 2 6" xfId="1259"/>
    <cellStyle name="Moneda [0] 2 2 6 2" xfId="1260"/>
    <cellStyle name="Moneda [0] 2 2 6 3" xfId="2857"/>
    <cellStyle name="Moneda [0] 2 2 7" xfId="1261"/>
    <cellStyle name="Moneda [0] 2 2 7 2" xfId="1262"/>
    <cellStyle name="Moneda [0] 2 2 7 3" xfId="2371"/>
    <cellStyle name="Moneda [0] 2 2 8" xfId="1263"/>
    <cellStyle name="Moneda [0] 2 2 8 2" xfId="1264"/>
    <cellStyle name="Moneda [0] 2 2 8 3" xfId="3101"/>
    <cellStyle name="Moneda [0] 2 2 9" xfId="1265"/>
    <cellStyle name="Moneda [0] 2 3" xfId="1266"/>
    <cellStyle name="Moneda [0] 2 3 2" xfId="1267"/>
    <cellStyle name="Moneda [0] 2 3 2 2" xfId="1268"/>
    <cellStyle name="Moneda [0] 2 3 2 3" xfId="2785"/>
    <cellStyle name="Moneda [0] 2 3 3" xfId="1269"/>
    <cellStyle name="Moneda [0] 2 3 3 2" xfId="1270"/>
    <cellStyle name="Moneda [0] 2 3 3 3" xfId="3028"/>
    <cellStyle name="Moneda [0] 2 3 4" xfId="1271"/>
    <cellStyle name="Moneda [0] 2 3 4 2" xfId="1272"/>
    <cellStyle name="Moneda [0] 2 3 4 3" xfId="2542"/>
    <cellStyle name="Moneda [0] 2 3 5" xfId="1273"/>
    <cellStyle name="Moneda [0] 2 3 6" xfId="1274"/>
    <cellStyle name="Moneda [0] 2 3 7" xfId="2298"/>
    <cellStyle name="Moneda [0] 2 4" xfId="1275"/>
    <cellStyle name="Moneda [0] 2 4 2" xfId="1276"/>
    <cellStyle name="Moneda [0] 2 4 2 2" xfId="1277"/>
    <cellStyle name="Moneda [0] 2 4 2 3" xfId="2711"/>
    <cellStyle name="Moneda [0] 2 4 3" xfId="1278"/>
    <cellStyle name="Moneda [0] 2 4 3 2" xfId="1279"/>
    <cellStyle name="Moneda [0] 2 4 3 3" xfId="2954"/>
    <cellStyle name="Moneda [0] 2 4 4" xfId="1280"/>
    <cellStyle name="Moneda [0] 2 4 4 2" xfId="1281"/>
    <cellStyle name="Moneda [0] 2 4 4 3" xfId="2468"/>
    <cellStyle name="Moneda [0] 2 4 5" xfId="1282"/>
    <cellStyle name="Moneda [0] 2 4 6" xfId="1283"/>
    <cellStyle name="Moneda [0] 2 4 7" xfId="2224"/>
    <cellStyle name="Moneda [0] 2 5" xfId="1284"/>
    <cellStyle name="Moneda [0] 2 5 2" xfId="1285"/>
    <cellStyle name="Moneda [0] 2 5 2 2" xfId="1286"/>
    <cellStyle name="Moneda [0] 2 5 2 3" xfId="2646"/>
    <cellStyle name="Moneda [0] 2 5 3" xfId="1287"/>
    <cellStyle name="Moneda [0] 2 5 3 2" xfId="1288"/>
    <cellStyle name="Moneda [0] 2 5 3 3" xfId="2889"/>
    <cellStyle name="Moneda [0] 2 5 4" xfId="1289"/>
    <cellStyle name="Moneda [0] 2 5 5" xfId="2403"/>
    <cellStyle name="Moneda [0] 2 6" xfId="1290"/>
    <cellStyle name="Moneda [0] 2 6 2" xfId="1291"/>
    <cellStyle name="Moneda [0] 2 6 3" xfId="2581"/>
    <cellStyle name="Moneda [0] 2 7" xfId="1292"/>
    <cellStyle name="Moneda [0] 2 7 2" xfId="1293"/>
    <cellStyle name="Moneda [0] 2 7 3" xfId="2824"/>
    <cellStyle name="Moneda [0] 2 8" xfId="1294"/>
    <cellStyle name="Moneda [0] 2 8 2" xfId="1295"/>
    <cellStyle name="Moneda [0] 2 8 3" xfId="2338"/>
    <cellStyle name="Moneda [0] 2 9" xfId="1296"/>
    <cellStyle name="Moneda [0] 2 9 2" xfId="1297"/>
    <cellStyle name="Moneda [0] 2 9 3" xfId="3068"/>
    <cellStyle name="Moneda [0] 3" xfId="1298"/>
    <cellStyle name="Moneda [0] 3 10" xfId="1299"/>
    <cellStyle name="Moneda [0] 3 11" xfId="2148"/>
    <cellStyle name="Moneda [0] 3 2" xfId="1300"/>
    <cellStyle name="Moneda [0] 3 2 10" xfId="2181"/>
    <cellStyle name="Moneda [0] 3 2 2" xfId="1301"/>
    <cellStyle name="Moneda [0] 3 2 2 2" xfId="1302"/>
    <cellStyle name="Moneda [0] 3 2 2 2 2" xfId="1303"/>
    <cellStyle name="Moneda [0] 3 2 2 2 3" xfId="2733"/>
    <cellStyle name="Moneda [0] 3 2 2 3" xfId="1304"/>
    <cellStyle name="Moneda [0] 3 2 2 3 2" xfId="1305"/>
    <cellStyle name="Moneda [0] 3 2 2 3 3" xfId="2976"/>
    <cellStyle name="Moneda [0] 3 2 2 4" xfId="1306"/>
    <cellStyle name="Moneda [0] 3 2 2 4 2" xfId="1307"/>
    <cellStyle name="Moneda [0] 3 2 2 4 3" xfId="2490"/>
    <cellStyle name="Moneda [0] 3 2 2 5" xfId="1308"/>
    <cellStyle name="Moneda [0] 3 2 2 6" xfId="1309"/>
    <cellStyle name="Moneda [0] 3 2 2 7" xfId="2246"/>
    <cellStyle name="Moneda [0] 3 2 3" xfId="1310"/>
    <cellStyle name="Moneda [0] 3 2 3 2" xfId="1311"/>
    <cellStyle name="Moneda [0] 3 2 3 2 2" xfId="1312"/>
    <cellStyle name="Moneda [0] 3 2 3 2 3" xfId="2668"/>
    <cellStyle name="Moneda [0] 3 2 3 3" xfId="1313"/>
    <cellStyle name="Moneda [0] 3 2 3 3 2" xfId="1314"/>
    <cellStyle name="Moneda [0] 3 2 3 3 3" xfId="2911"/>
    <cellStyle name="Moneda [0] 3 2 3 4" xfId="1315"/>
    <cellStyle name="Moneda [0] 3 2 3 5" xfId="2425"/>
    <cellStyle name="Moneda [0] 3 2 4" xfId="1316"/>
    <cellStyle name="Moneda [0] 3 2 4 2" xfId="1317"/>
    <cellStyle name="Moneda [0] 3 2 4 3" xfId="2603"/>
    <cellStyle name="Moneda [0] 3 2 5" xfId="1318"/>
    <cellStyle name="Moneda [0] 3 2 5 2" xfId="1319"/>
    <cellStyle name="Moneda [0] 3 2 5 3" xfId="2846"/>
    <cellStyle name="Moneda [0] 3 2 6" xfId="1320"/>
    <cellStyle name="Moneda [0] 3 2 6 2" xfId="1321"/>
    <cellStyle name="Moneda [0] 3 2 6 3" xfId="2360"/>
    <cellStyle name="Moneda [0] 3 2 7" xfId="1322"/>
    <cellStyle name="Moneda [0] 3 2 7 2" xfId="1323"/>
    <cellStyle name="Moneda [0] 3 2 7 3" xfId="3090"/>
    <cellStyle name="Moneda [0] 3 2 8" xfId="1324"/>
    <cellStyle name="Moneda [0] 3 2 9" xfId="1325"/>
    <cellStyle name="Moneda [0] 3 3" xfId="1326"/>
    <cellStyle name="Moneda [0] 3 3 2" xfId="1327"/>
    <cellStyle name="Moneda [0] 3 3 2 2" xfId="1328"/>
    <cellStyle name="Moneda [0] 3 3 2 3" xfId="2700"/>
    <cellStyle name="Moneda [0] 3 3 3" xfId="1329"/>
    <cellStyle name="Moneda [0] 3 3 3 2" xfId="1330"/>
    <cellStyle name="Moneda [0] 3 3 3 3" xfId="2943"/>
    <cellStyle name="Moneda [0] 3 3 4" xfId="1331"/>
    <cellStyle name="Moneda [0] 3 3 4 2" xfId="1332"/>
    <cellStyle name="Moneda [0] 3 3 4 3" xfId="2457"/>
    <cellStyle name="Moneda [0] 3 3 5" xfId="1333"/>
    <cellStyle name="Moneda [0] 3 3 6" xfId="1334"/>
    <cellStyle name="Moneda [0] 3 3 7" xfId="2213"/>
    <cellStyle name="Moneda [0] 3 4" xfId="1335"/>
    <cellStyle name="Moneda [0] 3 4 2" xfId="1336"/>
    <cellStyle name="Moneda [0] 3 4 2 2" xfId="1337"/>
    <cellStyle name="Moneda [0] 3 4 2 3" xfId="2635"/>
    <cellStyle name="Moneda [0] 3 4 3" xfId="1338"/>
    <cellStyle name="Moneda [0] 3 4 3 2" xfId="1339"/>
    <cellStyle name="Moneda [0] 3 4 3 3" xfId="2878"/>
    <cellStyle name="Moneda [0] 3 4 4" xfId="1340"/>
    <cellStyle name="Moneda [0] 3 4 5" xfId="2392"/>
    <cellStyle name="Moneda [0] 3 5" xfId="1341"/>
    <cellStyle name="Moneda [0] 3 5 2" xfId="1342"/>
    <cellStyle name="Moneda [0] 3 5 3" xfId="2570"/>
    <cellStyle name="Moneda [0] 3 6" xfId="1343"/>
    <cellStyle name="Moneda [0] 3 6 2" xfId="1344"/>
    <cellStyle name="Moneda [0] 3 6 3" xfId="2813"/>
    <cellStyle name="Moneda [0] 3 7" xfId="1345"/>
    <cellStyle name="Moneda [0] 3 7 2" xfId="1346"/>
    <cellStyle name="Moneda [0] 3 7 3" xfId="2327"/>
    <cellStyle name="Moneda [0] 3 8" xfId="1347"/>
    <cellStyle name="Moneda [0] 3 8 2" xfId="1348"/>
    <cellStyle name="Moneda [0] 3 8 3" xfId="3057"/>
    <cellStyle name="Moneda [0] 3 9" xfId="1349"/>
    <cellStyle name="Moneda 10" xfId="1350"/>
    <cellStyle name="Moneda 10 10" xfId="1351"/>
    <cellStyle name="Moneda 10 11" xfId="2169"/>
    <cellStyle name="Moneda 10 2" xfId="1352"/>
    <cellStyle name="Moneda 10 2 10" xfId="2202"/>
    <cellStyle name="Moneda 10 2 2" xfId="1353"/>
    <cellStyle name="Moneda 10 2 2 2" xfId="1354"/>
    <cellStyle name="Moneda 10 2 2 2 2" xfId="1355"/>
    <cellStyle name="Moneda 10 2 2 2 3" xfId="2754"/>
    <cellStyle name="Moneda 10 2 2 3" xfId="1356"/>
    <cellStyle name="Moneda 10 2 2 3 2" xfId="1357"/>
    <cellStyle name="Moneda 10 2 2 3 3" xfId="2997"/>
    <cellStyle name="Moneda 10 2 2 4" xfId="1358"/>
    <cellStyle name="Moneda 10 2 2 4 2" xfId="1359"/>
    <cellStyle name="Moneda 10 2 2 4 3" xfId="2511"/>
    <cellStyle name="Moneda 10 2 2 5" xfId="1360"/>
    <cellStyle name="Moneda 10 2 2 6" xfId="1361"/>
    <cellStyle name="Moneda 10 2 2 7" xfId="2267"/>
    <cellStyle name="Moneda 10 2 3" xfId="1362"/>
    <cellStyle name="Moneda 10 2 3 2" xfId="1363"/>
    <cellStyle name="Moneda 10 2 3 2 2" xfId="1364"/>
    <cellStyle name="Moneda 10 2 3 2 3" xfId="2689"/>
    <cellStyle name="Moneda 10 2 3 3" xfId="1365"/>
    <cellStyle name="Moneda 10 2 3 3 2" xfId="1366"/>
    <cellStyle name="Moneda 10 2 3 3 3" xfId="2932"/>
    <cellStyle name="Moneda 10 2 3 4" xfId="1367"/>
    <cellStyle name="Moneda 10 2 3 5" xfId="2446"/>
    <cellStyle name="Moneda 10 2 4" xfId="1368"/>
    <cellStyle name="Moneda 10 2 4 2" xfId="1369"/>
    <cellStyle name="Moneda 10 2 4 3" xfId="2624"/>
    <cellStyle name="Moneda 10 2 5" xfId="1370"/>
    <cellStyle name="Moneda 10 2 5 2" xfId="1371"/>
    <cellStyle name="Moneda 10 2 5 3" xfId="2867"/>
    <cellStyle name="Moneda 10 2 6" xfId="1372"/>
    <cellStyle name="Moneda 10 2 6 2" xfId="1373"/>
    <cellStyle name="Moneda 10 2 6 3" xfId="2381"/>
    <cellStyle name="Moneda 10 2 7" xfId="1374"/>
    <cellStyle name="Moneda 10 2 7 2" xfId="1375"/>
    <cellStyle name="Moneda 10 2 7 3" xfId="3111"/>
    <cellStyle name="Moneda 10 2 8" xfId="1376"/>
    <cellStyle name="Moneda 10 2 9" xfId="1377"/>
    <cellStyle name="Moneda 10 3" xfId="1378"/>
    <cellStyle name="Moneda 10 3 2" xfId="1379"/>
    <cellStyle name="Moneda 10 3 2 2" xfId="1380"/>
    <cellStyle name="Moneda 10 3 2 3" xfId="2721"/>
    <cellStyle name="Moneda 10 3 3" xfId="1381"/>
    <cellStyle name="Moneda 10 3 3 2" xfId="1382"/>
    <cellStyle name="Moneda 10 3 3 3" xfId="2964"/>
    <cellStyle name="Moneda 10 3 4" xfId="1383"/>
    <cellStyle name="Moneda 10 3 4 2" xfId="1384"/>
    <cellStyle name="Moneda 10 3 4 3" xfId="2478"/>
    <cellStyle name="Moneda 10 3 5" xfId="1385"/>
    <cellStyle name="Moneda 10 3 6" xfId="1386"/>
    <cellStyle name="Moneda 10 3 7" xfId="2234"/>
    <cellStyle name="Moneda 10 4" xfId="1387"/>
    <cellStyle name="Moneda 10 4 2" xfId="1388"/>
    <cellStyle name="Moneda 10 4 2 2" xfId="1389"/>
    <cellStyle name="Moneda 10 4 2 3" xfId="2656"/>
    <cellStyle name="Moneda 10 4 3" xfId="1390"/>
    <cellStyle name="Moneda 10 4 3 2" xfId="1391"/>
    <cellStyle name="Moneda 10 4 3 3" xfId="2899"/>
    <cellStyle name="Moneda 10 4 4" xfId="1392"/>
    <cellStyle name="Moneda 10 4 5" xfId="2413"/>
    <cellStyle name="Moneda 10 5" xfId="1393"/>
    <cellStyle name="Moneda 10 5 2" xfId="1394"/>
    <cellStyle name="Moneda 10 5 3" xfId="2591"/>
    <cellStyle name="Moneda 10 6" xfId="1395"/>
    <cellStyle name="Moneda 10 6 2" xfId="1396"/>
    <cellStyle name="Moneda 10 6 3" xfId="2834"/>
    <cellStyle name="Moneda 10 7" xfId="1397"/>
    <cellStyle name="Moneda 10 7 2" xfId="1398"/>
    <cellStyle name="Moneda 10 7 3" xfId="2348"/>
    <cellStyle name="Moneda 10 8" xfId="1399"/>
    <cellStyle name="Moneda 10 8 2" xfId="1400"/>
    <cellStyle name="Moneda 10 8 3" xfId="3078"/>
    <cellStyle name="Moneda 10 9" xfId="1401"/>
    <cellStyle name="Moneda 11" xfId="1402"/>
    <cellStyle name="Moneda 11 10" xfId="1403"/>
    <cellStyle name="Moneda 11 11" xfId="2163"/>
    <cellStyle name="Moneda 11 2" xfId="1404"/>
    <cellStyle name="Moneda 11 2 10" xfId="2196"/>
    <cellStyle name="Moneda 11 2 2" xfId="1405"/>
    <cellStyle name="Moneda 11 2 2 2" xfId="1406"/>
    <cellStyle name="Moneda 11 2 2 2 2" xfId="1407"/>
    <cellStyle name="Moneda 11 2 2 2 3" xfId="2748"/>
    <cellStyle name="Moneda 11 2 2 3" xfId="1408"/>
    <cellStyle name="Moneda 11 2 2 3 2" xfId="1409"/>
    <cellStyle name="Moneda 11 2 2 3 3" xfId="2991"/>
    <cellStyle name="Moneda 11 2 2 4" xfId="1410"/>
    <cellStyle name="Moneda 11 2 2 4 2" xfId="1411"/>
    <cellStyle name="Moneda 11 2 2 4 3" xfId="2505"/>
    <cellStyle name="Moneda 11 2 2 5" xfId="1412"/>
    <cellStyle name="Moneda 11 2 2 6" xfId="1413"/>
    <cellStyle name="Moneda 11 2 2 7" xfId="2261"/>
    <cellStyle name="Moneda 11 2 3" xfId="1414"/>
    <cellStyle name="Moneda 11 2 3 2" xfId="1415"/>
    <cellStyle name="Moneda 11 2 3 2 2" xfId="1416"/>
    <cellStyle name="Moneda 11 2 3 2 3" xfId="2683"/>
    <cellStyle name="Moneda 11 2 3 3" xfId="1417"/>
    <cellStyle name="Moneda 11 2 3 3 2" xfId="1418"/>
    <cellStyle name="Moneda 11 2 3 3 3" xfId="2926"/>
    <cellStyle name="Moneda 11 2 3 4" xfId="1419"/>
    <cellStyle name="Moneda 11 2 3 5" xfId="2440"/>
    <cellStyle name="Moneda 11 2 4" xfId="1420"/>
    <cellStyle name="Moneda 11 2 4 2" xfId="1421"/>
    <cellStyle name="Moneda 11 2 4 3" xfId="2618"/>
    <cellStyle name="Moneda 11 2 5" xfId="1422"/>
    <cellStyle name="Moneda 11 2 5 2" xfId="1423"/>
    <cellStyle name="Moneda 11 2 5 3" xfId="2861"/>
    <cellStyle name="Moneda 11 2 6" xfId="1424"/>
    <cellStyle name="Moneda 11 2 6 2" xfId="1425"/>
    <cellStyle name="Moneda 11 2 6 3" xfId="2375"/>
    <cellStyle name="Moneda 11 2 7" xfId="1426"/>
    <cellStyle name="Moneda 11 2 7 2" xfId="1427"/>
    <cellStyle name="Moneda 11 2 7 3" xfId="3105"/>
    <cellStyle name="Moneda 11 2 8" xfId="1428"/>
    <cellStyle name="Moneda 11 2 9" xfId="1429"/>
    <cellStyle name="Moneda 11 3" xfId="1430"/>
    <cellStyle name="Moneda 11 3 2" xfId="1431"/>
    <cellStyle name="Moneda 11 3 2 2" xfId="1432"/>
    <cellStyle name="Moneda 11 3 2 3" xfId="2715"/>
    <cellStyle name="Moneda 11 3 3" xfId="1433"/>
    <cellStyle name="Moneda 11 3 3 2" xfId="1434"/>
    <cellStyle name="Moneda 11 3 3 3" xfId="2958"/>
    <cellStyle name="Moneda 11 3 4" xfId="1435"/>
    <cellStyle name="Moneda 11 3 4 2" xfId="1436"/>
    <cellStyle name="Moneda 11 3 4 3" xfId="2472"/>
    <cellStyle name="Moneda 11 3 5" xfId="1437"/>
    <cellStyle name="Moneda 11 3 6" xfId="1438"/>
    <cellStyle name="Moneda 11 3 7" xfId="2228"/>
    <cellStyle name="Moneda 11 4" xfId="1439"/>
    <cellStyle name="Moneda 11 4 2" xfId="1440"/>
    <cellStyle name="Moneda 11 4 2 2" xfId="1441"/>
    <cellStyle name="Moneda 11 4 2 3" xfId="2650"/>
    <cellStyle name="Moneda 11 4 3" xfId="1442"/>
    <cellStyle name="Moneda 11 4 3 2" xfId="1443"/>
    <cellStyle name="Moneda 11 4 3 3" xfId="2893"/>
    <cellStyle name="Moneda 11 4 4" xfId="1444"/>
    <cellStyle name="Moneda 11 4 5" xfId="2407"/>
    <cellStyle name="Moneda 11 5" xfId="1445"/>
    <cellStyle name="Moneda 11 5 2" xfId="1446"/>
    <cellStyle name="Moneda 11 5 3" xfId="2585"/>
    <cellStyle name="Moneda 11 6" xfId="1447"/>
    <cellStyle name="Moneda 11 6 2" xfId="1448"/>
    <cellStyle name="Moneda 11 6 3" xfId="2828"/>
    <cellStyle name="Moneda 11 7" xfId="1449"/>
    <cellStyle name="Moneda 11 7 2" xfId="1450"/>
    <cellStyle name="Moneda 11 7 3" xfId="2342"/>
    <cellStyle name="Moneda 11 8" xfId="1451"/>
    <cellStyle name="Moneda 11 8 2" xfId="1452"/>
    <cellStyle name="Moneda 11 8 3" xfId="3072"/>
    <cellStyle name="Moneda 11 9" xfId="1453"/>
    <cellStyle name="Moneda 12" xfId="1454"/>
    <cellStyle name="Moneda 12 2" xfId="2144"/>
    <cellStyle name="Moneda 13" xfId="1455"/>
    <cellStyle name="Moneda 13 10" xfId="2170"/>
    <cellStyle name="Moneda 13 2" xfId="1456"/>
    <cellStyle name="Moneda 13 2 2" xfId="1457"/>
    <cellStyle name="Moneda 13 2 2 2" xfId="1458"/>
    <cellStyle name="Moneda 13 2 2 3" xfId="2722"/>
    <cellStyle name="Moneda 13 2 3" xfId="1459"/>
    <cellStyle name="Moneda 13 2 3 2" xfId="1460"/>
    <cellStyle name="Moneda 13 2 3 3" xfId="2965"/>
    <cellStyle name="Moneda 13 2 4" xfId="1461"/>
    <cellStyle name="Moneda 13 2 4 2" xfId="1462"/>
    <cellStyle name="Moneda 13 2 4 3" xfId="2479"/>
    <cellStyle name="Moneda 13 2 5" xfId="1463"/>
    <cellStyle name="Moneda 13 2 6" xfId="1464"/>
    <cellStyle name="Moneda 13 2 7" xfId="2235"/>
    <cellStyle name="Moneda 13 3" xfId="1465"/>
    <cellStyle name="Moneda 13 3 2" xfId="1466"/>
    <cellStyle name="Moneda 13 3 2 2" xfId="1467"/>
    <cellStyle name="Moneda 13 3 2 3" xfId="2657"/>
    <cellStyle name="Moneda 13 3 3" xfId="1468"/>
    <cellStyle name="Moneda 13 3 3 2" xfId="1469"/>
    <cellStyle name="Moneda 13 3 3 3" xfId="2900"/>
    <cellStyle name="Moneda 13 3 4" xfId="1470"/>
    <cellStyle name="Moneda 13 3 5" xfId="2414"/>
    <cellStyle name="Moneda 13 4" xfId="1471"/>
    <cellStyle name="Moneda 13 4 2" xfId="1472"/>
    <cellStyle name="Moneda 13 4 3" xfId="2592"/>
    <cellStyle name="Moneda 13 5" xfId="1473"/>
    <cellStyle name="Moneda 13 5 2" xfId="1474"/>
    <cellStyle name="Moneda 13 5 3" xfId="2835"/>
    <cellStyle name="Moneda 13 6" xfId="1475"/>
    <cellStyle name="Moneda 13 6 2" xfId="1476"/>
    <cellStyle name="Moneda 13 6 3" xfId="2349"/>
    <cellStyle name="Moneda 13 7" xfId="1477"/>
    <cellStyle name="Moneda 13 7 2" xfId="1478"/>
    <cellStyle name="Moneda 13 7 3" xfId="3079"/>
    <cellStyle name="Moneda 13 8" xfId="1479"/>
    <cellStyle name="Moneda 13 9" xfId="1480"/>
    <cellStyle name="Moneda 14" xfId="1481"/>
    <cellStyle name="Moneda 14 2" xfId="3046"/>
    <cellStyle name="Moneda 2" xfId="1482"/>
    <cellStyle name="Moneda 2 2" xfId="2137"/>
    <cellStyle name="Moneda 3" xfId="1483"/>
    <cellStyle name="Moneda 3 10" xfId="1484"/>
    <cellStyle name="Moneda 3 10 2" xfId="1485"/>
    <cellStyle name="Moneda 3 10 3" xfId="3048"/>
    <cellStyle name="Moneda 3 11" xfId="1486"/>
    <cellStyle name="Moneda 3 12" xfId="1487"/>
    <cellStyle name="Moneda 3 13" xfId="2138"/>
    <cellStyle name="Moneda 3 2" xfId="1488"/>
    <cellStyle name="Moneda 3 2 10" xfId="1489"/>
    <cellStyle name="Moneda 3 2 11" xfId="1490"/>
    <cellStyle name="Moneda 3 2 12" xfId="2156"/>
    <cellStyle name="Moneda 3 2 2" xfId="1491"/>
    <cellStyle name="Moneda 3 2 2 10" xfId="1492"/>
    <cellStyle name="Moneda 3 2 2 11" xfId="2189"/>
    <cellStyle name="Moneda 3 2 2 2" xfId="1493"/>
    <cellStyle name="Moneda 3 2 2 2 2" xfId="1494"/>
    <cellStyle name="Moneda 3 2 2 2 2 2" xfId="1495"/>
    <cellStyle name="Moneda 3 2 2 2 2 3" xfId="2797"/>
    <cellStyle name="Moneda 3 2 2 2 3" xfId="1496"/>
    <cellStyle name="Moneda 3 2 2 2 3 2" xfId="1497"/>
    <cellStyle name="Moneda 3 2 2 2 3 3" xfId="3040"/>
    <cellStyle name="Moneda 3 2 2 2 4" xfId="1498"/>
    <cellStyle name="Moneda 3 2 2 2 4 2" xfId="1499"/>
    <cellStyle name="Moneda 3 2 2 2 4 3" xfId="2554"/>
    <cellStyle name="Moneda 3 2 2 2 5" xfId="1500"/>
    <cellStyle name="Moneda 3 2 2 2 6" xfId="1501"/>
    <cellStyle name="Moneda 3 2 2 2 7" xfId="2310"/>
    <cellStyle name="Moneda 3 2 2 3" xfId="1502"/>
    <cellStyle name="Moneda 3 2 2 3 2" xfId="1503"/>
    <cellStyle name="Moneda 3 2 2 3 2 2" xfId="1504"/>
    <cellStyle name="Moneda 3 2 2 3 2 3" xfId="2741"/>
    <cellStyle name="Moneda 3 2 2 3 3" xfId="1505"/>
    <cellStyle name="Moneda 3 2 2 3 3 2" xfId="1506"/>
    <cellStyle name="Moneda 3 2 2 3 3 3" xfId="2984"/>
    <cellStyle name="Moneda 3 2 2 3 4" xfId="1507"/>
    <cellStyle name="Moneda 3 2 2 3 4 2" xfId="1508"/>
    <cellStyle name="Moneda 3 2 2 3 4 3" xfId="2498"/>
    <cellStyle name="Moneda 3 2 2 3 5" xfId="1509"/>
    <cellStyle name="Moneda 3 2 2 3 6" xfId="1510"/>
    <cellStyle name="Moneda 3 2 2 3 7" xfId="2254"/>
    <cellStyle name="Moneda 3 2 2 4" xfId="1511"/>
    <cellStyle name="Moneda 3 2 2 4 2" xfId="1512"/>
    <cellStyle name="Moneda 3 2 2 4 2 2" xfId="1513"/>
    <cellStyle name="Moneda 3 2 2 4 2 3" xfId="2676"/>
    <cellStyle name="Moneda 3 2 2 4 3" xfId="1514"/>
    <cellStyle name="Moneda 3 2 2 4 3 2" xfId="1515"/>
    <cellStyle name="Moneda 3 2 2 4 3 3" xfId="2919"/>
    <cellStyle name="Moneda 3 2 2 4 4" xfId="1516"/>
    <cellStyle name="Moneda 3 2 2 4 5" xfId="2433"/>
    <cellStyle name="Moneda 3 2 2 5" xfId="1517"/>
    <cellStyle name="Moneda 3 2 2 5 2" xfId="1518"/>
    <cellStyle name="Moneda 3 2 2 5 3" xfId="2611"/>
    <cellStyle name="Moneda 3 2 2 6" xfId="1519"/>
    <cellStyle name="Moneda 3 2 2 6 2" xfId="1520"/>
    <cellStyle name="Moneda 3 2 2 6 3" xfId="2854"/>
    <cellStyle name="Moneda 3 2 2 7" xfId="1521"/>
    <cellStyle name="Moneda 3 2 2 7 2" xfId="1522"/>
    <cellStyle name="Moneda 3 2 2 7 3" xfId="2368"/>
    <cellStyle name="Moneda 3 2 2 8" xfId="1523"/>
    <cellStyle name="Moneda 3 2 2 8 2" xfId="1524"/>
    <cellStyle name="Moneda 3 2 2 8 3" xfId="3098"/>
    <cellStyle name="Moneda 3 2 2 9" xfId="1525"/>
    <cellStyle name="Moneda 3 2 3" xfId="1526"/>
    <cellStyle name="Moneda 3 2 3 2" xfId="1527"/>
    <cellStyle name="Moneda 3 2 3 2 2" xfId="1528"/>
    <cellStyle name="Moneda 3 2 3 2 3" xfId="2782"/>
    <cellStyle name="Moneda 3 2 3 3" xfId="1529"/>
    <cellStyle name="Moneda 3 2 3 3 2" xfId="1530"/>
    <cellStyle name="Moneda 3 2 3 3 3" xfId="3025"/>
    <cellStyle name="Moneda 3 2 3 4" xfId="1531"/>
    <cellStyle name="Moneda 3 2 3 4 2" xfId="1532"/>
    <cellStyle name="Moneda 3 2 3 4 3" xfId="2539"/>
    <cellStyle name="Moneda 3 2 3 5" xfId="1533"/>
    <cellStyle name="Moneda 3 2 3 6" xfId="1534"/>
    <cellStyle name="Moneda 3 2 3 7" xfId="2295"/>
    <cellStyle name="Moneda 3 2 4" xfId="1535"/>
    <cellStyle name="Moneda 3 2 4 2" xfId="1536"/>
    <cellStyle name="Moneda 3 2 4 2 2" xfId="1537"/>
    <cellStyle name="Moneda 3 2 4 2 3" xfId="2708"/>
    <cellStyle name="Moneda 3 2 4 3" xfId="1538"/>
    <cellStyle name="Moneda 3 2 4 3 2" xfId="1539"/>
    <cellStyle name="Moneda 3 2 4 3 3" xfId="2951"/>
    <cellStyle name="Moneda 3 2 4 4" xfId="1540"/>
    <cellStyle name="Moneda 3 2 4 4 2" xfId="1541"/>
    <cellStyle name="Moneda 3 2 4 4 3" xfId="2465"/>
    <cellStyle name="Moneda 3 2 4 5" xfId="1542"/>
    <cellStyle name="Moneda 3 2 4 6" xfId="1543"/>
    <cellStyle name="Moneda 3 2 4 7" xfId="2221"/>
    <cellStyle name="Moneda 3 2 5" xfId="1544"/>
    <cellStyle name="Moneda 3 2 5 2" xfId="1545"/>
    <cellStyle name="Moneda 3 2 5 2 2" xfId="1546"/>
    <cellStyle name="Moneda 3 2 5 2 3" xfId="2643"/>
    <cellStyle name="Moneda 3 2 5 3" xfId="1547"/>
    <cellStyle name="Moneda 3 2 5 3 2" xfId="1548"/>
    <cellStyle name="Moneda 3 2 5 3 3" xfId="2886"/>
    <cellStyle name="Moneda 3 2 5 4" xfId="1549"/>
    <cellStyle name="Moneda 3 2 5 5" xfId="2400"/>
    <cellStyle name="Moneda 3 2 6" xfId="1550"/>
    <cellStyle name="Moneda 3 2 6 2" xfId="1551"/>
    <cellStyle name="Moneda 3 2 6 3" xfId="2578"/>
    <cellStyle name="Moneda 3 2 7" xfId="1552"/>
    <cellStyle name="Moneda 3 2 7 2" xfId="1553"/>
    <cellStyle name="Moneda 3 2 7 3" xfId="2821"/>
    <cellStyle name="Moneda 3 2 8" xfId="1554"/>
    <cellStyle name="Moneda 3 2 8 2" xfId="1555"/>
    <cellStyle name="Moneda 3 2 8 3" xfId="2335"/>
    <cellStyle name="Moneda 3 2 9" xfId="1556"/>
    <cellStyle name="Moneda 3 2 9 2" xfId="1557"/>
    <cellStyle name="Moneda 3 2 9 3" xfId="3065"/>
    <cellStyle name="Moneda 3 3" xfId="1558"/>
    <cellStyle name="Moneda 3 3 10" xfId="1559"/>
    <cellStyle name="Moneda 3 3 11" xfId="2145"/>
    <cellStyle name="Moneda 3 3 2" xfId="1560"/>
    <cellStyle name="Moneda 3 3 2 10" xfId="2178"/>
    <cellStyle name="Moneda 3 3 2 2" xfId="1561"/>
    <cellStyle name="Moneda 3 3 2 2 2" xfId="1562"/>
    <cellStyle name="Moneda 3 3 2 2 2 2" xfId="1563"/>
    <cellStyle name="Moneda 3 3 2 2 2 3" xfId="2730"/>
    <cellStyle name="Moneda 3 3 2 2 3" xfId="1564"/>
    <cellStyle name="Moneda 3 3 2 2 3 2" xfId="1565"/>
    <cellStyle name="Moneda 3 3 2 2 3 3" xfId="2973"/>
    <cellStyle name="Moneda 3 3 2 2 4" xfId="1566"/>
    <cellStyle name="Moneda 3 3 2 2 4 2" xfId="1567"/>
    <cellStyle name="Moneda 3 3 2 2 4 3" xfId="2487"/>
    <cellStyle name="Moneda 3 3 2 2 5" xfId="1568"/>
    <cellStyle name="Moneda 3 3 2 2 6" xfId="1569"/>
    <cellStyle name="Moneda 3 3 2 2 7" xfId="2243"/>
    <cellStyle name="Moneda 3 3 2 3" xfId="1570"/>
    <cellStyle name="Moneda 3 3 2 3 2" xfId="1571"/>
    <cellStyle name="Moneda 3 3 2 3 2 2" xfId="1572"/>
    <cellStyle name="Moneda 3 3 2 3 2 3" xfId="2665"/>
    <cellStyle name="Moneda 3 3 2 3 3" xfId="1573"/>
    <cellStyle name="Moneda 3 3 2 3 3 2" xfId="1574"/>
    <cellStyle name="Moneda 3 3 2 3 3 3" xfId="2908"/>
    <cellStyle name="Moneda 3 3 2 3 4" xfId="1575"/>
    <cellStyle name="Moneda 3 3 2 3 5" xfId="2422"/>
    <cellStyle name="Moneda 3 3 2 4" xfId="1576"/>
    <cellStyle name="Moneda 3 3 2 4 2" xfId="1577"/>
    <cellStyle name="Moneda 3 3 2 4 3" xfId="2600"/>
    <cellStyle name="Moneda 3 3 2 5" xfId="1578"/>
    <cellStyle name="Moneda 3 3 2 5 2" xfId="1579"/>
    <cellStyle name="Moneda 3 3 2 5 3" xfId="2843"/>
    <cellStyle name="Moneda 3 3 2 6" xfId="1580"/>
    <cellStyle name="Moneda 3 3 2 6 2" xfId="1581"/>
    <cellStyle name="Moneda 3 3 2 6 3" xfId="2357"/>
    <cellStyle name="Moneda 3 3 2 7" xfId="1582"/>
    <cellStyle name="Moneda 3 3 2 7 2" xfId="1583"/>
    <cellStyle name="Moneda 3 3 2 7 3" xfId="3087"/>
    <cellStyle name="Moneda 3 3 2 8" xfId="1584"/>
    <cellStyle name="Moneda 3 3 2 9" xfId="1585"/>
    <cellStyle name="Moneda 3 3 3" xfId="1586"/>
    <cellStyle name="Moneda 3 3 3 2" xfId="1587"/>
    <cellStyle name="Moneda 3 3 3 2 2" xfId="1588"/>
    <cellStyle name="Moneda 3 3 3 2 3" xfId="2697"/>
    <cellStyle name="Moneda 3 3 3 3" xfId="1589"/>
    <cellStyle name="Moneda 3 3 3 3 2" xfId="1590"/>
    <cellStyle name="Moneda 3 3 3 3 3" xfId="2940"/>
    <cellStyle name="Moneda 3 3 3 4" xfId="1591"/>
    <cellStyle name="Moneda 3 3 3 4 2" xfId="1592"/>
    <cellStyle name="Moneda 3 3 3 4 3" xfId="2454"/>
    <cellStyle name="Moneda 3 3 3 5" xfId="1593"/>
    <cellStyle name="Moneda 3 3 3 6" xfId="1594"/>
    <cellStyle name="Moneda 3 3 3 7" xfId="2210"/>
    <cellStyle name="Moneda 3 3 4" xfId="1595"/>
    <cellStyle name="Moneda 3 3 4 2" xfId="1596"/>
    <cellStyle name="Moneda 3 3 4 2 2" xfId="1597"/>
    <cellStyle name="Moneda 3 3 4 2 3" xfId="2632"/>
    <cellStyle name="Moneda 3 3 4 3" xfId="1598"/>
    <cellStyle name="Moneda 3 3 4 3 2" xfId="1599"/>
    <cellStyle name="Moneda 3 3 4 3 3" xfId="2875"/>
    <cellStyle name="Moneda 3 3 4 4" xfId="1600"/>
    <cellStyle name="Moneda 3 3 4 5" xfId="2389"/>
    <cellStyle name="Moneda 3 3 5" xfId="1601"/>
    <cellStyle name="Moneda 3 3 5 2" xfId="1602"/>
    <cellStyle name="Moneda 3 3 5 3" xfId="2567"/>
    <cellStyle name="Moneda 3 3 6" xfId="1603"/>
    <cellStyle name="Moneda 3 3 6 2" xfId="1604"/>
    <cellStyle name="Moneda 3 3 6 3" xfId="2810"/>
    <cellStyle name="Moneda 3 3 7" xfId="1605"/>
    <cellStyle name="Moneda 3 3 7 2" xfId="1606"/>
    <cellStyle name="Moneda 3 3 7 3" xfId="2324"/>
    <cellStyle name="Moneda 3 3 8" xfId="1607"/>
    <cellStyle name="Moneda 3 3 8 2" xfId="1608"/>
    <cellStyle name="Moneda 3 3 8 3" xfId="3054"/>
    <cellStyle name="Moneda 3 3 9" xfId="1609"/>
    <cellStyle name="Moneda 3 4" xfId="1610"/>
    <cellStyle name="Moneda 3 4 10" xfId="2172"/>
    <cellStyle name="Moneda 3 4 2" xfId="1611"/>
    <cellStyle name="Moneda 3 4 2 2" xfId="1612"/>
    <cellStyle name="Moneda 3 4 2 2 2" xfId="1613"/>
    <cellStyle name="Moneda 3 4 2 2 3" xfId="2724"/>
    <cellStyle name="Moneda 3 4 2 3" xfId="1614"/>
    <cellStyle name="Moneda 3 4 2 3 2" xfId="1615"/>
    <cellStyle name="Moneda 3 4 2 3 3" xfId="2967"/>
    <cellStyle name="Moneda 3 4 2 4" xfId="1616"/>
    <cellStyle name="Moneda 3 4 2 4 2" xfId="1617"/>
    <cellStyle name="Moneda 3 4 2 4 3" xfId="2481"/>
    <cellStyle name="Moneda 3 4 2 5" xfId="1618"/>
    <cellStyle name="Moneda 3 4 2 6" xfId="1619"/>
    <cellStyle name="Moneda 3 4 2 7" xfId="2237"/>
    <cellStyle name="Moneda 3 4 3" xfId="1620"/>
    <cellStyle name="Moneda 3 4 3 2" xfId="1621"/>
    <cellStyle name="Moneda 3 4 3 2 2" xfId="1622"/>
    <cellStyle name="Moneda 3 4 3 2 3" xfId="2659"/>
    <cellStyle name="Moneda 3 4 3 3" xfId="1623"/>
    <cellStyle name="Moneda 3 4 3 3 2" xfId="1624"/>
    <cellStyle name="Moneda 3 4 3 3 3" xfId="2902"/>
    <cellStyle name="Moneda 3 4 3 4" xfId="1625"/>
    <cellStyle name="Moneda 3 4 3 5" xfId="2416"/>
    <cellStyle name="Moneda 3 4 4" xfId="1626"/>
    <cellStyle name="Moneda 3 4 4 2" xfId="1627"/>
    <cellStyle name="Moneda 3 4 4 3" xfId="2594"/>
    <cellStyle name="Moneda 3 4 5" xfId="1628"/>
    <cellStyle name="Moneda 3 4 5 2" xfId="1629"/>
    <cellStyle name="Moneda 3 4 5 3" xfId="2837"/>
    <cellStyle name="Moneda 3 4 6" xfId="1630"/>
    <cellStyle name="Moneda 3 4 6 2" xfId="1631"/>
    <cellStyle name="Moneda 3 4 6 3" xfId="2351"/>
    <cellStyle name="Moneda 3 4 7" xfId="1632"/>
    <cellStyle name="Moneda 3 4 7 2" xfId="1633"/>
    <cellStyle name="Moneda 3 4 7 3" xfId="3081"/>
    <cellStyle name="Moneda 3 4 8" xfId="1634"/>
    <cellStyle name="Moneda 3 4 9" xfId="1635"/>
    <cellStyle name="Moneda 3 5" xfId="1636"/>
    <cellStyle name="Moneda 3 5 2" xfId="1637"/>
    <cellStyle name="Moneda 3 5 2 2" xfId="1638"/>
    <cellStyle name="Moneda 3 5 2 3" xfId="2691"/>
    <cellStyle name="Moneda 3 5 3" xfId="1639"/>
    <cellStyle name="Moneda 3 5 3 2" xfId="1640"/>
    <cellStyle name="Moneda 3 5 3 3" xfId="2934"/>
    <cellStyle name="Moneda 3 5 4" xfId="1641"/>
    <cellStyle name="Moneda 3 5 4 2" xfId="1642"/>
    <cellStyle name="Moneda 3 5 4 3" xfId="2448"/>
    <cellStyle name="Moneda 3 5 5" xfId="1643"/>
    <cellStyle name="Moneda 3 5 6" xfId="1644"/>
    <cellStyle name="Moneda 3 5 7" xfId="2204"/>
    <cellStyle name="Moneda 3 6" xfId="1645"/>
    <cellStyle name="Moneda 3 6 2" xfId="1646"/>
    <cellStyle name="Moneda 3 6 2 2" xfId="1647"/>
    <cellStyle name="Moneda 3 6 2 3" xfId="2626"/>
    <cellStyle name="Moneda 3 6 3" xfId="1648"/>
    <cellStyle name="Moneda 3 6 3 2" xfId="1649"/>
    <cellStyle name="Moneda 3 6 3 3" xfId="2869"/>
    <cellStyle name="Moneda 3 6 4" xfId="1650"/>
    <cellStyle name="Moneda 3 6 5" xfId="2383"/>
    <cellStyle name="Moneda 3 7" xfId="1651"/>
    <cellStyle name="Moneda 3 7 2" xfId="1652"/>
    <cellStyle name="Moneda 3 7 3" xfId="2561"/>
    <cellStyle name="Moneda 3 8" xfId="1653"/>
    <cellStyle name="Moneda 3 8 2" xfId="1654"/>
    <cellStyle name="Moneda 3 8 3" xfId="2804"/>
    <cellStyle name="Moneda 3 9" xfId="1655"/>
    <cellStyle name="Moneda 3 9 2" xfId="1656"/>
    <cellStyle name="Moneda 3 9 3" xfId="2318"/>
    <cellStyle name="Moneda 4" xfId="1657"/>
    <cellStyle name="Moneda 4 10" xfId="1658"/>
    <cellStyle name="Moneda 4 10 2" xfId="1659"/>
    <cellStyle name="Moneda 4 10 3" xfId="3051"/>
    <cellStyle name="Moneda 4 11" xfId="1660"/>
    <cellStyle name="Moneda 4 12" xfId="1661"/>
    <cellStyle name="Moneda 4 13" xfId="2141"/>
    <cellStyle name="Moneda 4 2" xfId="1662"/>
    <cellStyle name="Moneda 4 2 10" xfId="1663"/>
    <cellStyle name="Moneda 4 2 11" xfId="1664"/>
    <cellStyle name="Moneda 4 2 12" xfId="2161"/>
    <cellStyle name="Moneda 4 2 2" xfId="1665"/>
    <cellStyle name="Moneda 4 2 2 10" xfId="1666"/>
    <cellStyle name="Moneda 4 2 2 11" xfId="2194"/>
    <cellStyle name="Moneda 4 2 2 2" xfId="1667"/>
    <cellStyle name="Moneda 4 2 2 2 2" xfId="1668"/>
    <cellStyle name="Moneda 4 2 2 2 2 2" xfId="1669"/>
    <cellStyle name="Moneda 4 2 2 2 2 3" xfId="2802"/>
    <cellStyle name="Moneda 4 2 2 2 3" xfId="1670"/>
    <cellStyle name="Moneda 4 2 2 2 3 2" xfId="1671"/>
    <cellStyle name="Moneda 4 2 2 2 3 3" xfId="3045"/>
    <cellStyle name="Moneda 4 2 2 2 4" xfId="1672"/>
    <cellStyle name="Moneda 4 2 2 2 4 2" xfId="1673"/>
    <cellStyle name="Moneda 4 2 2 2 4 3" xfId="2559"/>
    <cellStyle name="Moneda 4 2 2 2 5" xfId="1674"/>
    <cellStyle name="Moneda 4 2 2 2 6" xfId="1675"/>
    <cellStyle name="Moneda 4 2 2 2 7" xfId="2315"/>
    <cellStyle name="Moneda 4 2 2 3" xfId="1676"/>
    <cellStyle name="Moneda 4 2 2 3 2" xfId="1677"/>
    <cellStyle name="Moneda 4 2 2 3 2 2" xfId="1678"/>
    <cellStyle name="Moneda 4 2 2 3 2 3" xfId="2746"/>
    <cellStyle name="Moneda 4 2 2 3 3" xfId="1679"/>
    <cellStyle name="Moneda 4 2 2 3 3 2" xfId="1680"/>
    <cellStyle name="Moneda 4 2 2 3 3 3" xfId="2989"/>
    <cellStyle name="Moneda 4 2 2 3 4" xfId="1681"/>
    <cellStyle name="Moneda 4 2 2 3 4 2" xfId="1682"/>
    <cellStyle name="Moneda 4 2 2 3 4 3" xfId="2503"/>
    <cellStyle name="Moneda 4 2 2 3 5" xfId="1683"/>
    <cellStyle name="Moneda 4 2 2 3 6" xfId="1684"/>
    <cellStyle name="Moneda 4 2 2 3 7" xfId="2259"/>
    <cellStyle name="Moneda 4 2 2 4" xfId="1685"/>
    <cellStyle name="Moneda 4 2 2 4 2" xfId="1686"/>
    <cellStyle name="Moneda 4 2 2 4 2 2" xfId="1687"/>
    <cellStyle name="Moneda 4 2 2 4 2 3" xfId="2681"/>
    <cellStyle name="Moneda 4 2 2 4 3" xfId="1688"/>
    <cellStyle name="Moneda 4 2 2 4 3 2" xfId="1689"/>
    <cellStyle name="Moneda 4 2 2 4 3 3" xfId="2924"/>
    <cellStyle name="Moneda 4 2 2 4 4" xfId="1690"/>
    <cellStyle name="Moneda 4 2 2 4 5" xfId="2438"/>
    <cellStyle name="Moneda 4 2 2 5" xfId="1691"/>
    <cellStyle name="Moneda 4 2 2 5 2" xfId="1692"/>
    <cellStyle name="Moneda 4 2 2 5 3" xfId="2616"/>
    <cellStyle name="Moneda 4 2 2 6" xfId="1693"/>
    <cellStyle name="Moneda 4 2 2 6 2" xfId="1694"/>
    <cellStyle name="Moneda 4 2 2 6 3" xfId="2859"/>
    <cellStyle name="Moneda 4 2 2 7" xfId="1695"/>
    <cellStyle name="Moneda 4 2 2 7 2" xfId="1696"/>
    <cellStyle name="Moneda 4 2 2 7 3" xfId="2373"/>
    <cellStyle name="Moneda 4 2 2 8" xfId="1697"/>
    <cellStyle name="Moneda 4 2 2 8 2" xfId="1698"/>
    <cellStyle name="Moneda 4 2 2 8 3" xfId="3103"/>
    <cellStyle name="Moneda 4 2 2 9" xfId="1699"/>
    <cellStyle name="Moneda 4 2 3" xfId="1700"/>
    <cellStyle name="Moneda 4 2 3 2" xfId="1701"/>
    <cellStyle name="Moneda 4 2 3 2 2" xfId="1702"/>
    <cellStyle name="Moneda 4 2 3 2 3" xfId="2787"/>
    <cellStyle name="Moneda 4 2 3 3" xfId="1703"/>
    <cellStyle name="Moneda 4 2 3 3 2" xfId="1704"/>
    <cellStyle name="Moneda 4 2 3 3 3" xfId="3030"/>
    <cellStyle name="Moneda 4 2 3 4" xfId="1705"/>
    <cellStyle name="Moneda 4 2 3 4 2" xfId="1706"/>
    <cellStyle name="Moneda 4 2 3 4 3" xfId="2544"/>
    <cellStyle name="Moneda 4 2 3 5" xfId="1707"/>
    <cellStyle name="Moneda 4 2 3 6" xfId="1708"/>
    <cellStyle name="Moneda 4 2 3 7" xfId="2300"/>
    <cellStyle name="Moneda 4 2 4" xfId="1709"/>
    <cellStyle name="Moneda 4 2 4 2" xfId="1710"/>
    <cellStyle name="Moneda 4 2 4 2 2" xfId="1711"/>
    <cellStyle name="Moneda 4 2 4 2 3" xfId="2713"/>
    <cellStyle name="Moneda 4 2 4 3" xfId="1712"/>
    <cellStyle name="Moneda 4 2 4 3 2" xfId="1713"/>
    <cellStyle name="Moneda 4 2 4 3 3" xfId="2956"/>
    <cellStyle name="Moneda 4 2 4 4" xfId="1714"/>
    <cellStyle name="Moneda 4 2 4 4 2" xfId="1715"/>
    <cellStyle name="Moneda 4 2 4 4 3" xfId="2470"/>
    <cellStyle name="Moneda 4 2 4 5" xfId="1716"/>
    <cellStyle name="Moneda 4 2 4 6" xfId="1717"/>
    <cellStyle name="Moneda 4 2 4 7" xfId="2226"/>
    <cellStyle name="Moneda 4 2 5" xfId="1718"/>
    <cellStyle name="Moneda 4 2 5 2" xfId="1719"/>
    <cellStyle name="Moneda 4 2 5 2 2" xfId="1720"/>
    <cellStyle name="Moneda 4 2 5 2 3" xfId="2648"/>
    <cellStyle name="Moneda 4 2 5 3" xfId="1721"/>
    <cellStyle name="Moneda 4 2 5 3 2" xfId="1722"/>
    <cellStyle name="Moneda 4 2 5 3 3" xfId="2891"/>
    <cellStyle name="Moneda 4 2 5 4" xfId="1723"/>
    <cellStyle name="Moneda 4 2 5 5" xfId="2405"/>
    <cellStyle name="Moneda 4 2 6" xfId="1724"/>
    <cellStyle name="Moneda 4 2 6 2" xfId="1725"/>
    <cellStyle name="Moneda 4 2 6 3" xfId="2583"/>
    <cellStyle name="Moneda 4 2 7" xfId="1726"/>
    <cellStyle name="Moneda 4 2 7 2" xfId="1727"/>
    <cellStyle name="Moneda 4 2 7 3" xfId="2826"/>
    <cellStyle name="Moneda 4 2 8" xfId="1728"/>
    <cellStyle name="Moneda 4 2 8 2" xfId="1729"/>
    <cellStyle name="Moneda 4 2 8 3" xfId="2340"/>
    <cellStyle name="Moneda 4 2 9" xfId="1730"/>
    <cellStyle name="Moneda 4 2 9 2" xfId="1731"/>
    <cellStyle name="Moneda 4 2 9 3" xfId="3070"/>
    <cellStyle name="Moneda 4 3" xfId="1732"/>
    <cellStyle name="Moneda 4 3 10" xfId="1733"/>
    <cellStyle name="Moneda 4 3 11" xfId="2150"/>
    <cellStyle name="Moneda 4 3 2" xfId="1734"/>
    <cellStyle name="Moneda 4 3 2 10" xfId="2183"/>
    <cellStyle name="Moneda 4 3 2 2" xfId="1735"/>
    <cellStyle name="Moneda 4 3 2 2 2" xfId="1736"/>
    <cellStyle name="Moneda 4 3 2 2 2 2" xfId="1737"/>
    <cellStyle name="Moneda 4 3 2 2 2 3" xfId="2735"/>
    <cellStyle name="Moneda 4 3 2 2 3" xfId="1738"/>
    <cellStyle name="Moneda 4 3 2 2 3 2" xfId="1739"/>
    <cellStyle name="Moneda 4 3 2 2 3 3" xfId="2978"/>
    <cellStyle name="Moneda 4 3 2 2 4" xfId="1740"/>
    <cellStyle name="Moneda 4 3 2 2 4 2" xfId="1741"/>
    <cellStyle name="Moneda 4 3 2 2 4 3" xfId="2492"/>
    <cellStyle name="Moneda 4 3 2 2 5" xfId="1742"/>
    <cellStyle name="Moneda 4 3 2 2 6" xfId="1743"/>
    <cellStyle name="Moneda 4 3 2 2 7" xfId="2248"/>
    <cellStyle name="Moneda 4 3 2 3" xfId="1744"/>
    <cellStyle name="Moneda 4 3 2 3 2" xfId="1745"/>
    <cellStyle name="Moneda 4 3 2 3 2 2" xfId="1746"/>
    <cellStyle name="Moneda 4 3 2 3 2 3" xfId="2670"/>
    <cellStyle name="Moneda 4 3 2 3 3" xfId="1747"/>
    <cellStyle name="Moneda 4 3 2 3 3 2" xfId="1748"/>
    <cellStyle name="Moneda 4 3 2 3 3 3" xfId="2913"/>
    <cellStyle name="Moneda 4 3 2 3 4" xfId="1749"/>
    <cellStyle name="Moneda 4 3 2 3 5" xfId="2427"/>
    <cellStyle name="Moneda 4 3 2 4" xfId="1750"/>
    <cellStyle name="Moneda 4 3 2 4 2" xfId="1751"/>
    <cellStyle name="Moneda 4 3 2 4 3" xfId="2605"/>
    <cellStyle name="Moneda 4 3 2 5" xfId="1752"/>
    <cellStyle name="Moneda 4 3 2 5 2" xfId="1753"/>
    <cellStyle name="Moneda 4 3 2 5 3" xfId="2848"/>
    <cellStyle name="Moneda 4 3 2 6" xfId="1754"/>
    <cellStyle name="Moneda 4 3 2 6 2" xfId="1755"/>
    <cellStyle name="Moneda 4 3 2 6 3" xfId="2362"/>
    <cellStyle name="Moneda 4 3 2 7" xfId="1756"/>
    <cellStyle name="Moneda 4 3 2 7 2" xfId="1757"/>
    <cellStyle name="Moneda 4 3 2 7 3" xfId="3092"/>
    <cellStyle name="Moneda 4 3 2 8" xfId="1758"/>
    <cellStyle name="Moneda 4 3 2 9" xfId="1759"/>
    <cellStyle name="Moneda 4 3 3" xfId="1760"/>
    <cellStyle name="Moneda 4 3 3 2" xfId="1761"/>
    <cellStyle name="Moneda 4 3 3 2 2" xfId="1762"/>
    <cellStyle name="Moneda 4 3 3 2 3" xfId="2702"/>
    <cellStyle name="Moneda 4 3 3 3" xfId="1763"/>
    <cellStyle name="Moneda 4 3 3 3 2" xfId="1764"/>
    <cellStyle name="Moneda 4 3 3 3 3" xfId="2945"/>
    <cellStyle name="Moneda 4 3 3 4" xfId="1765"/>
    <cellStyle name="Moneda 4 3 3 4 2" xfId="1766"/>
    <cellStyle name="Moneda 4 3 3 4 3" xfId="2459"/>
    <cellStyle name="Moneda 4 3 3 5" xfId="1767"/>
    <cellStyle name="Moneda 4 3 3 6" xfId="1768"/>
    <cellStyle name="Moneda 4 3 3 7" xfId="2215"/>
    <cellStyle name="Moneda 4 3 4" xfId="1769"/>
    <cellStyle name="Moneda 4 3 4 2" xfId="1770"/>
    <cellStyle name="Moneda 4 3 4 2 2" xfId="1771"/>
    <cellStyle name="Moneda 4 3 4 2 3" xfId="2637"/>
    <cellStyle name="Moneda 4 3 4 3" xfId="1772"/>
    <cellStyle name="Moneda 4 3 4 3 2" xfId="1773"/>
    <cellStyle name="Moneda 4 3 4 3 3" xfId="2880"/>
    <cellStyle name="Moneda 4 3 4 4" xfId="1774"/>
    <cellStyle name="Moneda 4 3 4 5" xfId="2394"/>
    <cellStyle name="Moneda 4 3 5" xfId="1775"/>
    <cellStyle name="Moneda 4 3 5 2" xfId="1776"/>
    <cellStyle name="Moneda 4 3 5 3" xfId="2572"/>
    <cellStyle name="Moneda 4 3 6" xfId="1777"/>
    <cellStyle name="Moneda 4 3 6 2" xfId="1778"/>
    <cellStyle name="Moneda 4 3 6 3" xfId="2815"/>
    <cellStyle name="Moneda 4 3 7" xfId="1779"/>
    <cellStyle name="Moneda 4 3 7 2" xfId="1780"/>
    <cellStyle name="Moneda 4 3 7 3" xfId="2329"/>
    <cellStyle name="Moneda 4 3 8" xfId="1781"/>
    <cellStyle name="Moneda 4 3 8 2" xfId="1782"/>
    <cellStyle name="Moneda 4 3 8 3" xfId="3059"/>
    <cellStyle name="Moneda 4 3 9" xfId="1783"/>
    <cellStyle name="Moneda 4 4" xfId="1784"/>
    <cellStyle name="Moneda 4 4 10" xfId="2175"/>
    <cellStyle name="Moneda 4 4 2" xfId="1785"/>
    <cellStyle name="Moneda 4 4 2 2" xfId="1786"/>
    <cellStyle name="Moneda 4 4 2 2 2" xfId="1787"/>
    <cellStyle name="Moneda 4 4 2 2 3" xfId="2727"/>
    <cellStyle name="Moneda 4 4 2 3" xfId="1788"/>
    <cellStyle name="Moneda 4 4 2 3 2" xfId="1789"/>
    <cellStyle name="Moneda 4 4 2 3 3" xfId="2970"/>
    <cellStyle name="Moneda 4 4 2 4" xfId="1790"/>
    <cellStyle name="Moneda 4 4 2 4 2" xfId="1791"/>
    <cellStyle name="Moneda 4 4 2 4 3" xfId="2484"/>
    <cellStyle name="Moneda 4 4 2 5" xfId="1792"/>
    <cellStyle name="Moneda 4 4 2 6" xfId="1793"/>
    <cellStyle name="Moneda 4 4 2 7" xfId="2240"/>
    <cellStyle name="Moneda 4 4 3" xfId="1794"/>
    <cellStyle name="Moneda 4 4 3 2" xfId="1795"/>
    <cellStyle name="Moneda 4 4 3 2 2" xfId="1796"/>
    <cellStyle name="Moneda 4 4 3 2 3" xfId="2662"/>
    <cellStyle name="Moneda 4 4 3 3" xfId="1797"/>
    <cellStyle name="Moneda 4 4 3 3 2" xfId="1798"/>
    <cellStyle name="Moneda 4 4 3 3 3" xfId="2905"/>
    <cellStyle name="Moneda 4 4 3 4" xfId="1799"/>
    <cellStyle name="Moneda 4 4 3 5" xfId="2419"/>
    <cellStyle name="Moneda 4 4 4" xfId="1800"/>
    <cellStyle name="Moneda 4 4 4 2" xfId="1801"/>
    <cellStyle name="Moneda 4 4 4 3" xfId="2597"/>
    <cellStyle name="Moneda 4 4 5" xfId="1802"/>
    <cellStyle name="Moneda 4 4 5 2" xfId="1803"/>
    <cellStyle name="Moneda 4 4 5 3" xfId="2840"/>
    <cellStyle name="Moneda 4 4 6" xfId="1804"/>
    <cellStyle name="Moneda 4 4 6 2" xfId="1805"/>
    <cellStyle name="Moneda 4 4 6 3" xfId="2354"/>
    <cellStyle name="Moneda 4 4 7" xfId="1806"/>
    <cellStyle name="Moneda 4 4 7 2" xfId="1807"/>
    <cellStyle name="Moneda 4 4 7 3" xfId="3084"/>
    <cellStyle name="Moneda 4 4 8" xfId="1808"/>
    <cellStyle name="Moneda 4 4 9" xfId="1809"/>
    <cellStyle name="Moneda 4 5" xfId="1810"/>
    <cellStyle name="Moneda 4 5 2" xfId="1811"/>
    <cellStyle name="Moneda 4 5 2 2" xfId="1812"/>
    <cellStyle name="Moneda 4 5 2 3" xfId="2694"/>
    <cellStyle name="Moneda 4 5 3" xfId="1813"/>
    <cellStyle name="Moneda 4 5 3 2" xfId="1814"/>
    <cellStyle name="Moneda 4 5 3 3" xfId="2937"/>
    <cellStyle name="Moneda 4 5 4" xfId="1815"/>
    <cellStyle name="Moneda 4 5 4 2" xfId="1816"/>
    <cellStyle name="Moneda 4 5 4 3" xfId="2451"/>
    <cellStyle name="Moneda 4 5 5" xfId="1817"/>
    <cellStyle name="Moneda 4 5 6" xfId="1818"/>
    <cellStyle name="Moneda 4 5 7" xfId="2207"/>
    <cellStyle name="Moneda 4 6" xfId="1819"/>
    <cellStyle name="Moneda 4 6 2" xfId="1820"/>
    <cellStyle name="Moneda 4 6 2 2" xfId="1821"/>
    <cellStyle name="Moneda 4 6 2 3" xfId="2629"/>
    <cellStyle name="Moneda 4 6 3" xfId="1822"/>
    <cellStyle name="Moneda 4 6 3 2" xfId="1823"/>
    <cellStyle name="Moneda 4 6 3 3" xfId="2872"/>
    <cellStyle name="Moneda 4 6 4" xfId="1824"/>
    <cellStyle name="Moneda 4 6 5" xfId="2386"/>
    <cellStyle name="Moneda 4 7" xfId="1825"/>
    <cellStyle name="Moneda 4 7 2" xfId="1826"/>
    <cellStyle name="Moneda 4 7 3" xfId="2564"/>
    <cellStyle name="Moneda 4 8" xfId="1827"/>
    <cellStyle name="Moneda 4 8 2" xfId="1828"/>
    <cellStyle name="Moneda 4 8 3" xfId="2807"/>
    <cellStyle name="Moneda 4 9" xfId="1829"/>
    <cellStyle name="Moneda 4 9 2" xfId="1830"/>
    <cellStyle name="Moneda 4 9 3" xfId="2321"/>
    <cellStyle name="Moneda 5" xfId="1831"/>
    <cellStyle name="Moneda 5 10" xfId="1832"/>
    <cellStyle name="Moneda 5 11" xfId="1833"/>
    <cellStyle name="Moneda 5 12" xfId="2152"/>
    <cellStyle name="Moneda 5 2" xfId="1834"/>
    <cellStyle name="Moneda 5 2 10" xfId="1835"/>
    <cellStyle name="Moneda 5 2 11" xfId="2185"/>
    <cellStyle name="Moneda 5 2 2" xfId="1836"/>
    <cellStyle name="Moneda 5 2 2 2" xfId="1837"/>
    <cellStyle name="Moneda 5 2 2 2 2" xfId="1838"/>
    <cellStyle name="Moneda 5 2 2 2 3" xfId="2793"/>
    <cellStyle name="Moneda 5 2 2 3" xfId="1839"/>
    <cellStyle name="Moneda 5 2 2 3 2" xfId="1840"/>
    <cellStyle name="Moneda 5 2 2 3 3" xfId="3036"/>
    <cellStyle name="Moneda 5 2 2 4" xfId="1841"/>
    <cellStyle name="Moneda 5 2 2 4 2" xfId="1842"/>
    <cellStyle name="Moneda 5 2 2 4 3" xfId="2550"/>
    <cellStyle name="Moneda 5 2 2 5" xfId="1843"/>
    <cellStyle name="Moneda 5 2 2 6" xfId="1844"/>
    <cellStyle name="Moneda 5 2 2 7" xfId="2306"/>
    <cellStyle name="Moneda 5 2 3" xfId="1845"/>
    <cellStyle name="Moneda 5 2 3 2" xfId="1846"/>
    <cellStyle name="Moneda 5 2 3 2 2" xfId="1847"/>
    <cellStyle name="Moneda 5 2 3 2 3" xfId="2737"/>
    <cellStyle name="Moneda 5 2 3 3" xfId="1848"/>
    <cellStyle name="Moneda 5 2 3 3 2" xfId="1849"/>
    <cellStyle name="Moneda 5 2 3 3 3" xfId="2980"/>
    <cellStyle name="Moneda 5 2 3 4" xfId="1850"/>
    <cellStyle name="Moneda 5 2 3 4 2" xfId="1851"/>
    <cellStyle name="Moneda 5 2 3 4 3" xfId="2494"/>
    <cellStyle name="Moneda 5 2 3 5" xfId="1852"/>
    <cellStyle name="Moneda 5 2 3 6" xfId="1853"/>
    <cellStyle name="Moneda 5 2 3 7" xfId="2250"/>
    <cellStyle name="Moneda 5 2 4" xfId="1854"/>
    <cellStyle name="Moneda 5 2 4 2" xfId="1855"/>
    <cellStyle name="Moneda 5 2 4 2 2" xfId="1856"/>
    <cellStyle name="Moneda 5 2 4 2 3" xfId="2672"/>
    <cellStyle name="Moneda 5 2 4 3" xfId="1857"/>
    <cellStyle name="Moneda 5 2 4 3 2" xfId="1858"/>
    <cellStyle name="Moneda 5 2 4 3 3" xfId="2915"/>
    <cellStyle name="Moneda 5 2 4 4" xfId="1859"/>
    <cellStyle name="Moneda 5 2 4 5" xfId="2429"/>
    <cellStyle name="Moneda 5 2 5" xfId="1860"/>
    <cellStyle name="Moneda 5 2 5 2" xfId="1861"/>
    <cellStyle name="Moneda 5 2 5 3" xfId="2607"/>
    <cellStyle name="Moneda 5 2 6" xfId="1862"/>
    <cellStyle name="Moneda 5 2 6 2" xfId="1863"/>
    <cellStyle name="Moneda 5 2 6 3" xfId="2850"/>
    <cellStyle name="Moneda 5 2 7" xfId="1864"/>
    <cellStyle name="Moneda 5 2 7 2" xfId="1865"/>
    <cellStyle name="Moneda 5 2 7 3" xfId="2364"/>
    <cellStyle name="Moneda 5 2 8" xfId="1866"/>
    <cellStyle name="Moneda 5 2 8 2" xfId="1867"/>
    <cellStyle name="Moneda 5 2 8 3" xfId="3094"/>
    <cellStyle name="Moneda 5 2 9" xfId="1868"/>
    <cellStyle name="Moneda 5 3" xfId="1869"/>
    <cellStyle name="Moneda 5 3 2" xfId="1870"/>
    <cellStyle name="Moneda 5 3 2 2" xfId="1871"/>
    <cellStyle name="Moneda 5 3 2 3" xfId="2778"/>
    <cellStyle name="Moneda 5 3 3" xfId="1872"/>
    <cellStyle name="Moneda 5 3 3 2" xfId="1873"/>
    <cellStyle name="Moneda 5 3 3 3" xfId="3021"/>
    <cellStyle name="Moneda 5 3 4" xfId="1874"/>
    <cellStyle name="Moneda 5 3 4 2" xfId="1875"/>
    <cellStyle name="Moneda 5 3 4 3" xfId="2535"/>
    <cellStyle name="Moneda 5 3 5" xfId="1876"/>
    <cellStyle name="Moneda 5 3 6" xfId="1877"/>
    <cellStyle name="Moneda 5 3 7" xfId="2291"/>
    <cellStyle name="Moneda 5 4" xfId="1878"/>
    <cellStyle name="Moneda 5 4 2" xfId="1879"/>
    <cellStyle name="Moneda 5 4 2 2" xfId="1880"/>
    <cellStyle name="Moneda 5 4 2 3" xfId="2704"/>
    <cellStyle name="Moneda 5 4 3" xfId="1881"/>
    <cellStyle name="Moneda 5 4 3 2" xfId="1882"/>
    <cellStyle name="Moneda 5 4 3 3" xfId="2947"/>
    <cellStyle name="Moneda 5 4 4" xfId="1883"/>
    <cellStyle name="Moneda 5 4 4 2" xfId="1884"/>
    <cellStyle name="Moneda 5 4 4 3" xfId="2461"/>
    <cellStyle name="Moneda 5 4 5" xfId="1885"/>
    <cellStyle name="Moneda 5 4 6" xfId="1886"/>
    <cellStyle name="Moneda 5 4 7" xfId="2217"/>
    <cellStyle name="Moneda 5 5" xfId="1887"/>
    <cellStyle name="Moneda 5 5 2" xfId="1888"/>
    <cellStyle name="Moneda 5 5 2 2" xfId="1889"/>
    <cellStyle name="Moneda 5 5 2 3" xfId="2639"/>
    <cellStyle name="Moneda 5 5 3" xfId="1890"/>
    <cellStyle name="Moneda 5 5 3 2" xfId="1891"/>
    <cellStyle name="Moneda 5 5 3 3" xfId="2882"/>
    <cellStyle name="Moneda 5 5 4" xfId="1892"/>
    <cellStyle name="Moneda 5 5 5" xfId="2396"/>
    <cellStyle name="Moneda 5 6" xfId="1893"/>
    <cellStyle name="Moneda 5 6 2" xfId="1894"/>
    <cellStyle name="Moneda 5 6 3" xfId="2574"/>
    <cellStyle name="Moneda 5 7" xfId="1895"/>
    <cellStyle name="Moneda 5 7 2" xfId="1896"/>
    <cellStyle name="Moneda 5 7 3" xfId="2817"/>
    <cellStyle name="Moneda 5 8" xfId="1897"/>
    <cellStyle name="Moneda 5 8 2" xfId="1898"/>
    <cellStyle name="Moneda 5 8 3" xfId="2331"/>
    <cellStyle name="Moneda 5 9" xfId="1899"/>
    <cellStyle name="Moneda 5 9 2" xfId="1900"/>
    <cellStyle name="Moneda 5 9 3" xfId="3061"/>
    <cellStyle name="Moneda 6" xfId="1901"/>
    <cellStyle name="Moneda 6 10" xfId="1902"/>
    <cellStyle name="Moneda 6 11" xfId="1903"/>
    <cellStyle name="Moneda 6 12" xfId="2154"/>
    <cellStyle name="Moneda 6 2" xfId="1904"/>
    <cellStyle name="Moneda 6 2 10" xfId="1905"/>
    <cellStyle name="Moneda 6 2 11" xfId="2187"/>
    <cellStyle name="Moneda 6 2 2" xfId="1906"/>
    <cellStyle name="Moneda 6 2 2 2" xfId="1907"/>
    <cellStyle name="Moneda 6 2 2 2 2" xfId="1908"/>
    <cellStyle name="Moneda 6 2 2 2 3" xfId="2795"/>
    <cellStyle name="Moneda 6 2 2 3" xfId="1909"/>
    <cellStyle name="Moneda 6 2 2 3 2" xfId="1910"/>
    <cellStyle name="Moneda 6 2 2 3 3" xfId="3038"/>
    <cellStyle name="Moneda 6 2 2 4" xfId="1911"/>
    <cellStyle name="Moneda 6 2 2 4 2" xfId="1912"/>
    <cellStyle name="Moneda 6 2 2 4 3" xfId="2552"/>
    <cellStyle name="Moneda 6 2 2 5" xfId="1913"/>
    <cellStyle name="Moneda 6 2 2 6" xfId="1914"/>
    <cellStyle name="Moneda 6 2 2 7" xfId="2308"/>
    <cellStyle name="Moneda 6 2 3" xfId="1915"/>
    <cellStyle name="Moneda 6 2 3 2" xfId="1916"/>
    <cellStyle name="Moneda 6 2 3 2 2" xfId="1917"/>
    <cellStyle name="Moneda 6 2 3 2 3" xfId="2739"/>
    <cellStyle name="Moneda 6 2 3 3" xfId="1918"/>
    <cellStyle name="Moneda 6 2 3 3 2" xfId="1919"/>
    <cellStyle name="Moneda 6 2 3 3 3" xfId="2982"/>
    <cellStyle name="Moneda 6 2 3 4" xfId="1920"/>
    <cellStyle name="Moneda 6 2 3 4 2" xfId="1921"/>
    <cellStyle name="Moneda 6 2 3 4 3" xfId="2496"/>
    <cellStyle name="Moneda 6 2 3 5" xfId="1922"/>
    <cellStyle name="Moneda 6 2 3 6" xfId="1923"/>
    <cellStyle name="Moneda 6 2 3 7" xfId="2252"/>
    <cellStyle name="Moneda 6 2 4" xfId="1924"/>
    <cellStyle name="Moneda 6 2 4 2" xfId="1925"/>
    <cellStyle name="Moneda 6 2 4 2 2" xfId="1926"/>
    <cellStyle name="Moneda 6 2 4 2 3" xfId="2674"/>
    <cellStyle name="Moneda 6 2 4 3" xfId="1927"/>
    <cellStyle name="Moneda 6 2 4 3 2" xfId="1928"/>
    <cellStyle name="Moneda 6 2 4 3 3" xfId="2917"/>
    <cellStyle name="Moneda 6 2 4 4" xfId="1929"/>
    <cellStyle name="Moneda 6 2 4 5" xfId="2431"/>
    <cellStyle name="Moneda 6 2 5" xfId="1930"/>
    <cellStyle name="Moneda 6 2 5 2" xfId="1931"/>
    <cellStyle name="Moneda 6 2 5 3" xfId="2609"/>
    <cellStyle name="Moneda 6 2 6" xfId="1932"/>
    <cellStyle name="Moneda 6 2 6 2" xfId="1933"/>
    <cellStyle name="Moneda 6 2 6 3" xfId="2852"/>
    <cellStyle name="Moneda 6 2 7" xfId="1934"/>
    <cellStyle name="Moneda 6 2 7 2" xfId="1935"/>
    <cellStyle name="Moneda 6 2 7 3" xfId="2366"/>
    <cellStyle name="Moneda 6 2 8" xfId="1936"/>
    <cellStyle name="Moneda 6 2 8 2" xfId="1937"/>
    <cellStyle name="Moneda 6 2 8 3" xfId="3096"/>
    <cellStyle name="Moneda 6 2 9" xfId="1938"/>
    <cellStyle name="Moneda 6 3" xfId="1939"/>
    <cellStyle name="Moneda 6 3 2" xfId="1940"/>
    <cellStyle name="Moneda 6 3 2 2" xfId="1941"/>
    <cellStyle name="Moneda 6 3 2 3" xfId="2780"/>
    <cellStyle name="Moneda 6 3 3" xfId="1942"/>
    <cellStyle name="Moneda 6 3 3 2" xfId="1943"/>
    <cellStyle name="Moneda 6 3 3 3" xfId="3023"/>
    <cellStyle name="Moneda 6 3 4" xfId="1944"/>
    <cellStyle name="Moneda 6 3 4 2" xfId="1945"/>
    <cellStyle name="Moneda 6 3 4 3" xfId="2537"/>
    <cellStyle name="Moneda 6 3 5" xfId="1946"/>
    <cellStyle name="Moneda 6 3 6" xfId="1947"/>
    <cellStyle name="Moneda 6 3 7" xfId="2293"/>
    <cellStyle name="Moneda 6 4" xfId="1948"/>
    <cellStyle name="Moneda 6 4 2" xfId="1949"/>
    <cellStyle name="Moneda 6 4 2 2" xfId="1950"/>
    <cellStyle name="Moneda 6 4 2 3" xfId="2706"/>
    <cellStyle name="Moneda 6 4 3" xfId="1951"/>
    <cellStyle name="Moneda 6 4 3 2" xfId="1952"/>
    <cellStyle name="Moneda 6 4 3 3" xfId="2949"/>
    <cellStyle name="Moneda 6 4 4" xfId="1953"/>
    <cellStyle name="Moneda 6 4 4 2" xfId="1954"/>
    <cellStyle name="Moneda 6 4 4 3" xfId="2463"/>
    <cellStyle name="Moneda 6 4 5" xfId="1955"/>
    <cellStyle name="Moneda 6 4 6" xfId="1956"/>
    <cellStyle name="Moneda 6 4 7" xfId="2219"/>
    <cellStyle name="Moneda 6 5" xfId="1957"/>
    <cellStyle name="Moneda 6 5 2" xfId="1958"/>
    <cellStyle name="Moneda 6 5 2 2" xfId="1959"/>
    <cellStyle name="Moneda 6 5 2 3" xfId="2641"/>
    <cellStyle name="Moneda 6 5 3" xfId="1960"/>
    <cellStyle name="Moneda 6 5 3 2" xfId="1961"/>
    <cellStyle name="Moneda 6 5 3 3" xfId="2884"/>
    <cellStyle name="Moneda 6 5 4" xfId="1962"/>
    <cellStyle name="Moneda 6 5 5" xfId="2398"/>
    <cellStyle name="Moneda 6 6" xfId="1963"/>
    <cellStyle name="Moneda 6 6 2" xfId="1964"/>
    <cellStyle name="Moneda 6 6 3" xfId="2576"/>
    <cellStyle name="Moneda 6 7" xfId="1965"/>
    <cellStyle name="Moneda 6 7 2" xfId="1966"/>
    <cellStyle name="Moneda 6 7 3" xfId="2819"/>
    <cellStyle name="Moneda 6 8" xfId="1967"/>
    <cellStyle name="Moneda 6 8 2" xfId="1968"/>
    <cellStyle name="Moneda 6 8 3" xfId="2333"/>
    <cellStyle name="Moneda 6 9" xfId="1969"/>
    <cellStyle name="Moneda 6 9 2" xfId="1970"/>
    <cellStyle name="Moneda 6 9 3" xfId="3063"/>
    <cellStyle name="Moneda 7" xfId="1971"/>
    <cellStyle name="Moneda 7 10" xfId="1972"/>
    <cellStyle name="Moneda 7 11" xfId="2142"/>
    <cellStyle name="Moneda 7 2" xfId="1973"/>
    <cellStyle name="Moneda 7 2 10" xfId="2176"/>
    <cellStyle name="Moneda 7 2 2" xfId="1974"/>
    <cellStyle name="Moneda 7 2 2 2" xfId="1975"/>
    <cellStyle name="Moneda 7 2 2 2 2" xfId="1976"/>
    <cellStyle name="Moneda 7 2 2 2 3" xfId="2728"/>
    <cellStyle name="Moneda 7 2 2 3" xfId="1977"/>
    <cellStyle name="Moneda 7 2 2 3 2" xfId="1978"/>
    <cellStyle name="Moneda 7 2 2 3 3" xfId="2971"/>
    <cellStyle name="Moneda 7 2 2 4" xfId="1979"/>
    <cellStyle name="Moneda 7 2 2 4 2" xfId="1980"/>
    <cellStyle name="Moneda 7 2 2 4 3" xfId="2485"/>
    <cellStyle name="Moneda 7 2 2 5" xfId="1981"/>
    <cellStyle name="Moneda 7 2 2 6" xfId="1982"/>
    <cellStyle name="Moneda 7 2 2 7" xfId="2241"/>
    <cellStyle name="Moneda 7 2 3" xfId="1983"/>
    <cellStyle name="Moneda 7 2 3 2" xfId="1984"/>
    <cellStyle name="Moneda 7 2 3 2 2" xfId="1985"/>
    <cellStyle name="Moneda 7 2 3 2 3" xfId="2663"/>
    <cellStyle name="Moneda 7 2 3 3" xfId="1986"/>
    <cellStyle name="Moneda 7 2 3 3 2" xfId="1987"/>
    <cellStyle name="Moneda 7 2 3 3 3" xfId="2906"/>
    <cellStyle name="Moneda 7 2 3 4" xfId="1988"/>
    <cellStyle name="Moneda 7 2 3 5" xfId="2420"/>
    <cellStyle name="Moneda 7 2 4" xfId="1989"/>
    <cellStyle name="Moneda 7 2 4 2" xfId="1990"/>
    <cellStyle name="Moneda 7 2 4 3" xfId="2598"/>
    <cellStyle name="Moneda 7 2 5" xfId="1991"/>
    <cellStyle name="Moneda 7 2 5 2" xfId="1992"/>
    <cellStyle name="Moneda 7 2 5 3" xfId="2841"/>
    <cellStyle name="Moneda 7 2 6" xfId="1993"/>
    <cellStyle name="Moneda 7 2 6 2" xfId="1994"/>
    <cellStyle name="Moneda 7 2 6 3" xfId="2355"/>
    <cellStyle name="Moneda 7 2 7" xfId="1995"/>
    <cellStyle name="Moneda 7 2 7 2" xfId="1996"/>
    <cellStyle name="Moneda 7 2 7 3" xfId="3085"/>
    <cellStyle name="Moneda 7 2 8" xfId="1997"/>
    <cellStyle name="Moneda 7 2 9" xfId="1998"/>
    <cellStyle name="Moneda 7 3" xfId="1999"/>
    <cellStyle name="Moneda 7 3 2" xfId="2000"/>
    <cellStyle name="Moneda 7 3 2 2" xfId="2001"/>
    <cellStyle name="Moneda 7 3 2 3" xfId="2695"/>
    <cellStyle name="Moneda 7 3 3" xfId="2002"/>
    <cellStyle name="Moneda 7 3 3 2" xfId="2003"/>
    <cellStyle name="Moneda 7 3 3 3" xfId="2938"/>
    <cellStyle name="Moneda 7 3 4" xfId="2004"/>
    <cellStyle name="Moneda 7 3 4 2" xfId="2005"/>
    <cellStyle name="Moneda 7 3 4 3" xfId="2452"/>
    <cellStyle name="Moneda 7 3 5" xfId="2006"/>
    <cellStyle name="Moneda 7 3 6" xfId="2007"/>
    <cellStyle name="Moneda 7 3 7" xfId="2208"/>
    <cellStyle name="Moneda 7 4" xfId="2008"/>
    <cellStyle name="Moneda 7 4 2" xfId="2009"/>
    <cellStyle name="Moneda 7 4 2 2" xfId="2010"/>
    <cellStyle name="Moneda 7 4 2 3" xfId="2630"/>
    <cellStyle name="Moneda 7 4 3" xfId="2011"/>
    <cellStyle name="Moneda 7 4 3 2" xfId="2012"/>
    <cellStyle name="Moneda 7 4 3 3" xfId="2873"/>
    <cellStyle name="Moneda 7 4 4" xfId="2013"/>
    <cellStyle name="Moneda 7 4 5" xfId="2387"/>
    <cellStyle name="Moneda 7 5" xfId="2014"/>
    <cellStyle name="Moneda 7 5 2" xfId="2015"/>
    <cellStyle name="Moneda 7 5 3" xfId="2565"/>
    <cellStyle name="Moneda 7 6" xfId="2016"/>
    <cellStyle name="Moneda 7 6 2" xfId="2017"/>
    <cellStyle name="Moneda 7 6 3" xfId="2808"/>
    <cellStyle name="Moneda 7 7" xfId="2018"/>
    <cellStyle name="Moneda 7 7 2" xfId="2019"/>
    <cellStyle name="Moneda 7 7 3" xfId="2322"/>
    <cellStyle name="Moneda 7 8" xfId="2020"/>
    <cellStyle name="Moneda 7 8 2" xfId="2021"/>
    <cellStyle name="Moneda 7 8 3" xfId="3052"/>
    <cellStyle name="Moneda 7 9" xfId="2022"/>
    <cellStyle name="Moneda 8" xfId="2023"/>
    <cellStyle name="Moneda 8 10" xfId="2024"/>
    <cellStyle name="Moneda 8 11" xfId="2162"/>
    <cellStyle name="Moneda 8 2" xfId="2025"/>
    <cellStyle name="Moneda 8 2 10" xfId="2195"/>
    <cellStyle name="Moneda 8 2 2" xfId="2026"/>
    <cellStyle name="Moneda 8 2 2 2" xfId="2027"/>
    <cellStyle name="Moneda 8 2 2 2 2" xfId="2028"/>
    <cellStyle name="Moneda 8 2 2 2 3" xfId="2747"/>
    <cellStyle name="Moneda 8 2 2 3" xfId="2029"/>
    <cellStyle name="Moneda 8 2 2 3 2" xfId="2030"/>
    <cellStyle name="Moneda 8 2 2 3 3" xfId="2990"/>
    <cellStyle name="Moneda 8 2 2 4" xfId="2031"/>
    <cellStyle name="Moneda 8 2 2 4 2" xfId="2032"/>
    <cellStyle name="Moneda 8 2 2 4 3" xfId="2504"/>
    <cellStyle name="Moneda 8 2 2 5" xfId="2033"/>
    <cellStyle name="Moneda 8 2 2 6" xfId="2034"/>
    <cellStyle name="Moneda 8 2 2 7" xfId="2260"/>
    <cellStyle name="Moneda 8 2 3" xfId="2035"/>
    <cellStyle name="Moneda 8 2 3 2" xfId="2036"/>
    <cellStyle name="Moneda 8 2 3 2 2" xfId="2037"/>
    <cellStyle name="Moneda 8 2 3 2 3" xfId="2682"/>
    <cellStyle name="Moneda 8 2 3 3" xfId="2038"/>
    <cellStyle name="Moneda 8 2 3 3 2" xfId="2039"/>
    <cellStyle name="Moneda 8 2 3 3 3" xfId="2925"/>
    <cellStyle name="Moneda 8 2 3 4" xfId="2040"/>
    <cellStyle name="Moneda 8 2 3 5" xfId="2439"/>
    <cellStyle name="Moneda 8 2 4" xfId="2041"/>
    <cellStyle name="Moneda 8 2 4 2" xfId="2042"/>
    <cellStyle name="Moneda 8 2 4 3" xfId="2617"/>
    <cellStyle name="Moneda 8 2 5" xfId="2043"/>
    <cellStyle name="Moneda 8 2 5 2" xfId="2044"/>
    <cellStyle name="Moneda 8 2 5 3" xfId="2860"/>
    <cellStyle name="Moneda 8 2 6" xfId="2045"/>
    <cellStyle name="Moneda 8 2 6 2" xfId="2046"/>
    <cellStyle name="Moneda 8 2 6 3" xfId="2374"/>
    <cellStyle name="Moneda 8 2 7" xfId="2047"/>
    <cellStyle name="Moneda 8 2 7 2" xfId="2048"/>
    <cellStyle name="Moneda 8 2 7 3" xfId="3104"/>
    <cellStyle name="Moneda 8 2 8" xfId="2049"/>
    <cellStyle name="Moneda 8 2 9" xfId="2050"/>
    <cellStyle name="Moneda 8 3" xfId="2051"/>
    <cellStyle name="Moneda 8 3 2" xfId="2052"/>
    <cellStyle name="Moneda 8 3 2 2" xfId="2053"/>
    <cellStyle name="Moneda 8 3 2 3" xfId="2714"/>
    <cellStyle name="Moneda 8 3 3" xfId="2054"/>
    <cellStyle name="Moneda 8 3 3 2" xfId="2055"/>
    <cellStyle name="Moneda 8 3 3 3" xfId="2957"/>
    <cellStyle name="Moneda 8 3 4" xfId="2056"/>
    <cellStyle name="Moneda 8 3 4 2" xfId="2057"/>
    <cellStyle name="Moneda 8 3 4 3" xfId="2471"/>
    <cellStyle name="Moneda 8 3 5" xfId="2058"/>
    <cellStyle name="Moneda 8 3 6" xfId="2059"/>
    <cellStyle name="Moneda 8 3 7" xfId="2227"/>
    <cellStyle name="Moneda 8 4" xfId="2060"/>
    <cellStyle name="Moneda 8 4 2" xfId="2061"/>
    <cellStyle name="Moneda 8 4 2 2" xfId="2062"/>
    <cellStyle name="Moneda 8 4 2 3" xfId="2649"/>
    <cellStyle name="Moneda 8 4 3" xfId="2063"/>
    <cellStyle name="Moneda 8 4 3 2" xfId="2064"/>
    <cellStyle name="Moneda 8 4 3 3" xfId="2892"/>
    <cellStyle name="Moneda 8 4 4" xfId="2065"/>
    <cellStyle name="Moneda 8 4 5" xfId="2406"/>
    <cellStyle name="Moneda 8 5" xfId="2066"/>
    <cellStyle name="Moneda 8 5 2" xfId="2067"/>
    <cellStyle name="Moneda 8 5 3" xfId="2584"/>
    <cellStyle name="Moneda 8 6" xfId="2068"/>
    <cellStyle name="Moneda 8 6 2" xfId="2069"/>
    <cellStyle name="Moneda 8 6 3" xfId="2827"/>
    <cellStyle name="Moneda 8 7" xfId="2070"/>
    <cellStyle name="Moneda 8 7 2" xfId="2071"/>
    <cellStyle name="Moneda 8 7 3" xfId="2341"/>
    <cellStyle name="Moneda 8 8" xfId="2072"/>
    <cellStyle name="Moneda 8 8 2" xfId="2073"/>
    <cellStyle name="Moneda 8 8 3" xfId="3071"/>
    <cellStyle name="Moneda 8 9" xfId="2074"/>
    <cellStyle name="Moneda 9" xfId="2075"/>
    <cellStyle name="Moneda 9 10" xfId="2076"/>
    <cellStyle name="Moneda 9 11" xfId="2168"/>
    <cellStyle name="Moneda 9 2" xfId="2077"/>
    <cellStyle name="Moneda 9 2 10" xfId="2201"/>
    <cellStyle name="Moneda 9 2 2" xfId="2078"/>
    <cellStyle name="Moneda 9 2 2 2" xfId="2079"/>
    <cellStyle name="Moneda 9 2 2 2 2" xfId="2080"/>
    <cellStyle name="Moneda 9 2 2 2 3" xfId="2753"/>
    <cellStyle name="Moneda 9 2 2 3" xfId="2081"/>
    <cellStyle name="Moneda 9 2 2 3 2" xfId="2082"/>
    <cellStyle name="Moneda 9 2 2 3 3" xfId="2996"/>
    <cellStyle name="Moneda 9 2 2 4" xfId="2083"/>
    <cellStyle name="Moneda 9 2 2 4 2" xfId="2084"/>
    <cellStyle name="Moneda 9 2 2 4 3" xfId="2510"/>
    <cellStyle name="Moneda 9 2 2 5" xfId="2085"/>
    <cellStyle name="Moneda 9 2 2 6" xfId="2086"/>
    <cellStyle name="Moneda 9 2 2 7" xfId="2266"/>
    <cellStyle name="Moneda 9 2 3" xfId="2087"/>
    <cellStyle name="Moneda 9 2 3 2" xfId="2088"/>
    <cellStyle name="Moneda 9 2 3 2 2" xfId="2089"/>
    <cellStyle name="Moneda 9 2 3 2 3" xfId="2688"/>
    <cellStyle name="Moneda 9 2 3 3" xfId="2090"/>
    <cellStyle name="Moneda 9 2 3 3 2" xfId="2091"/>
    <cellStyle name="Moneda 9 2 3 3 3" xfId="2931"/>
    <cellStyle name="Moneda 9 2 3 4" xfId="2092"/>
    <cellStyle name="Moneda 9 2 3 5" xfId="2445"/>
    <cellStyle name="Moneda 9 2 4" xfId="2093"/>
    <cellStyle name="Moneda 9 2 4 2" xfId="2094"/>
    <cellStyle name="Moneda 9 2 4 3" xfId="2623"/>
    <cellStyle name="Moneda 9 2 5" xfId="2095"/>
    <cellStyle name="Moneda 9 2 5 2" xfId="2096"/>
    <cellStyle name="Moneda 9 2 5 3" xfId="2866"/>
    <cellStyle name="Moneda 9 2 6" xfId="2097"/>
    <cellStyle name="Moneda 9 2 6 2" xfId="2098"/>
    <cellStyle name="Moneda 9 2 6 3" xfId="2380"/>
    <cellStyle name="Moneda 9 2 7" xfId="2099"/>
    <cellStyle name="Moneda 9 2 7 2" xfId="2100"/>
    <cellStyle name="Moneda 9 2 7 3" xfId="3110"/>
    <cellStyle name="Moneda 9 2 8" xfId="2101"/>
    <cellStyle name="Moneda 9 2 9" xfId="2102"/>
    <cellStyle name="Moneda 9 3" xfId="2103"/>
    <cellStyle name="Moneda 9 3 2" xfId="2104"/>
    <cellStyle name="Moneda 9 3 2 2" xfId="2105"/>
    <cellStyle name="Moneda 9 3 2 3" xfId="2720"/>
    <cellStyle name="Moneda 9 3 3" xfId="2106"/>
    <cellStyle name="Moneda 9 3 3 2" xfId="2107"/>
    <cellStyle name="Moneda 9 3 3 3" xfId="2963"/>
    <cellStyle name="Moneda 9 3 4" xfId="2108"/>
    <cellStyle name="Moneda 9 3 4 2" xfId="2109"/>
    <cellStyle name="Moneda 9 3 4 3" xfId="2477"/>
    <cellStyle name="Moneda 9 3 5" xfId="2110"/>
    <cellStyle name="Moneda 9 3 6" xfId="2111"/>
    <cellStyle name="Moneda 9 3 7" xfId="2233"/>
    <cellStyle name="Moneda 9 4" xfId="2112"/>
    <cellStyle name="Moneda 9 4 2" xfId="2113"/>
    <cellStyle name="Moneda 9 4 2 2" xfId="2114"/>
    <cellStyle name="Moneda 9 4 2 3" xfId="2655"/>
    <cellStyle name="Moneda 9 4 3" xfId="2115"/>
    <cellStyle name="Moneda 9 4 3 2" xfId="2116"/>
    <cellStyle name="Moneda 9 4 3 3" xfId="2898"/>
    <cellStyle name="Moneda 9 4 4" xfId="2117"/>
    <cellStyle name="Moneda 9 4 5" xfId="2412"/>
    <cellStyle name="Moneda 9 5" xfId="2118"/>
    <cellStyle name="Moneda 9 5 2" xfId="2119"/>
    <cellStyle name="Moneda 9 5 3" xfId="2590"/>
    <cellStyle name="Moneda 9 6" xfId="2120"/>
    <cellStyle name="Moneda 9 6 2" xfId="2121"/>
    <cellStyle name="Moneda 9 6 3" xfId="2833"/>
    <cellStyle name="Moneda 9 7" xfId="2122"/>
    <cellStyle name="Moneda 9 7 2" xfId="2123"/>
    <cellStyle name="Moneda 9 7 3" xfId="2347"/>
    <cellStyle name="Moneda 9 8" xfId="2124"/>
    <cellStyle name="Moneda 9 8 2" xfId="2125"/>
    <cellStyle name="Moneda 9 8 3" xfId="3077"/>
    <cellStyle name="Moneda 9 9" xfId="2126"/>
    <cellStyle name="Normal" xfId="0" builtinId="0"/>
    <cellStyle name="Normal 2" xfId="2127"/>
    <cellStyle name="Normal 2 2" xfId="2128"/>
    <cellStyle name="Normal 2 2 2" xfId="2135"/>
    <cellStyle name="Normal 2 3" xfId="2129"/>
    <cellStyle name="Normal 2 3 2" xfId="2316"/>
    <cellStyle name="Normal 2 4" xfId="2132"/>
    <cellStyle name="Normal 3" xfId="2130"/>
    <cellStyle name="Normal 3 2" xfId="2133"/>
    <cellStyle name="Normal 4" xfId="2131"/>
    <cellStyle name="Porcentaje" xfId="1" builtinId="5"/>
    <cellStyle name="Porcentaje 2" xfId="2134"/>
    <cellStyle name="Porcentaje 3" xfId="3115"/>
  </cellStyles>
  <dxfs count="0"/>
  <tableStyles count="0" defaultTableStyle="TableStyleMedium2" defaultPivotStyle="PivotStyleLight16"/>
  <colors>
    <mruColors>
      <color rgb="FFE7FDFF"/>
      <color rgb="FFC5DDF1"/>
      <color rgb="FFFFA18B"/>
      <color rgb="FFFFF7FF"/>
      <color rgb="FFE8E8E8"/>
      <color rgb="FFD4E8C6"/>
      <color rgb="FFD0E4F4"/>
      <color rgb="FFFFFFD1"/>
      <color rgb="FFFDD7D7"/>
      <color rgb="FFFDDF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1859280</xdr:colOff>
      <xdr:row>0</xdr:row>
      <xdr:rowOff>121920</xdr:rowOff>
    </xdr:from>
    <xdr:to>
      <xdr:col>3</xdr:col>
      <xdr:colOff>91440</xdr:colOff>
      <xdr:row>4</xdr:row>
      <xdr:rowOff>30480</xdr:rowOff>
    </xdr:to>
    <xdr:pic>
      <xdr:nvPicPr>
        <xdr:cNvPr id="2" name="Picture 2">
          <a:extLst>
            <a:ext uri="{FF2B5EF4-FFF2-40B4-BE49-F238E27FC236}">
              <a16:creationId xmlns:a16="http://schemas.microsoft.com/office/drawing/2014/main" id="{AFC98705-6659-C8BA-C04C-3D62D1D60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121920"/>
          <a:ext cx="3200400"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stemas/Plan_Anticorrupcion/2017/2.Estrategias%20de%20Racionalizaci&#243;n%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D2" t="str">
            <v>Amazonas</v>
          </cell>
          <cell r="E2">
            <v>2015</v>
          </cell>
        </row>
        <row r="3">
          <cell r="A3" t="str">
            <v>Nacional</v>
          </cell>
          <cell r="B3" t="str">
            <v>Ambiente y Desarrollo Sostenible</v>
          </cell>
          <cell r="C3" t="str">
            <v>Descentralizado</v>
          </cell>
          <cell r="D3" t="str">
            <v>Antioquia</v>
          </cell>
          <cell r="E3">
            <v>2016</v>
          </cell>
        </row>
        <row r="4">
          <cell r="A4" t="str">
            <v>Territorial</v>
          </cell>
          <cell r="B4" t="str">
            <v>Ciencia, Tecnología e innovación</v>
          </cell>
          <cell r="D4" t="str">
            <v>Arauca</v>
          </cell>
          <cell r="E4">
            <v>2017</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23"/>
  <sheetViews>
    <sheetView tabSelected="1" zoomScale="40" zoomScaleNormal="40" zoomScalePageLayoutView="119" workbookViewId="0">
      <selection sqref="A1:D5"/>
    </sheetView>
  </sheetViews>
  <sheetFormatPr baseColWidth="10" defaultColWidth="10.85546875" defaultRowHeight="64.900000000000006" customHeight="1"/>
  <cols>
    <col min="1" max="1" width="17.28515625" style="30" customWidth="1"/>
    <col min="2" max="2" width="29.7109375" style="31" customWidth="1"/>
    <col min="3" max="3" width="42.7109375" style="31" customWidth="1"/>
    <col min="4" max="4" width="52.42578125" style="31" customWidth="1"/>
    <col min="5" max="5" width="28" style="31" customWidth="1"/>
    <col min="6" max="6" width="48.85546875" style="32" customWidth="1"/>
    <col min="7" max="7" width="27.5703125" style="31" customWidth="1"/>
    <col min="8" max="8" width="17" style="31" customWidth="1"/>
    <col min="9" max="9" width="19.140625" style="33" customWidth="1"/>
    <col min="10" max="10" width="18.7109375" style="34" customWidth="1"/>
    <col min="11" max="11" width="55.85546875" style="35" customWidth="1"/>
    <col min="12" max="12" width="22.42578125" style="34" customWidth="1"/>
    <col min="13" max="13" width="16.140625" style="36" customWidth="1"/>
    <col min="14" max="14" width="17.85546875" style="33" customWidth="1"/>
    <col min="15" max="15" width="19.140625" style="34" customWidth="1"/>
    <col min="16" max="16" width="49.28515625" style="243" customWidth="1"/>
    <col min="17" max="17" width="19.42578125" style="34" customWidth="1"/>
    <col min="18" max="18" width="16.140625" style="31" customWidth="1"/>
    <col min="19" max="19" width="18.140625" style="33" customWidth="1"/>
    <col min="20" max="20" width="19.140625" style="34" customWidth="1"/>
    <col min="21" max="21" width="30.28515625" style="32" customWidth="1"/>
    <col min="22" max="22" width="19.42578125" style="310" customWidth="1"/>
    <col min="23" max="23" width="16.140625" style="31" customWidth="1"/>
    <col min="24" max="24" width="19.85546875" style="33" customWidth="1"/>
    <col min="25" max="25" width="19.140625" style="34" customWidth="1"/>
    <col min="26" max="26" width="24.140625" style="31" customWidth="1"/>
    <col min="27" max="27" width="19.42578125" style="34" customWidth="1"/>
    <col min="28" max="16384" width="10.85546875" style="31"/>
  </cols>
  <sheetData>
    <row r="1" spans="1:33" s="27" customFormat="1" ht="48" customHeight="1">
      <c r="A1" s="637"/>
      <c r="B1" s="637"/>
      <c r="C1" s="637"/>
      <c r="D1" s="637"/>
      <c r="E1" s="589" t="s">
        <v>0</v>
      </c>
      <c r="F1" s="590"/>
      <c r="G1" s="590"/>
      <c r="H1" s="590"/>
      <c r="I1" s="590"/>
      <c r="J1" s="590"/>
      <c r="K1" s="590"/>
      <c r="L1" s="590"/>
      <c r="M1" s="590"/>
      <c r="N1" s="590"/>
      <c r="O1" s="590"/>
      <c r="P1" s="590"/>
      <c r="Q1" s="590"/>
      <c r="R1" s="590"/>
      <c r="S1" s="590"/>
      <c r="T1" s="590"/>
      <c r="U1" s="590"/>
      <c r="V1" s="590"/>
      <c r="W1" s="590"/>
      <c r="X1" s="590"/>
      <c r="Y1" s="591"/>
      <c r="Z1" s="592" t="s">
        <v>1</v>
      </c>
      <c r="AA1" s="593"/>
    </row>
    <row r="2" spans="1:33" s="27" customFormat="1" ht="28.9" customHeight="1">
      <c r="A2" s="637"/>
      <c r="B2" s="637"/>
      <c r="C2" s="637"/>
      <c r="D2" s="637"/>
      <c r="E2" s="631" t="s">
        <v>2</v>
      </c>
      <c r="F2" s="632"/>
      <c r="G2" s="632"/>
      <c r="H2" s="632"/>
      <c r="I2" s="632"/>
      <c r="J2" s="632"/>
      <c r="K2" s="632"/>
      <c r="L2" s="632"/>
      <c r="M2" s="632"/>
      <c r="N2" s="632"/>
      <c r="O2" s="632"/>
      <c r="P2" s="632"/>
      <c r="Q2" s="632"/>
      <c r="R2" s="632"/>
      <c r="S2" s="632"/>
      <c r="T2" s="632"/>
      <c r="U2" s="632"/>
      <c r="V2" s="632"/>
      <c r="W2" s="632"/>
      <c r="X2" s="632"/>
      <c r="Y2" s="632"/>
      <c r="Z2" s="621" t="s">
        <v>3</v>
      </c>
      <c r="AA2" s="622"/>
    </row>
    <row r="3" spans="1:33" s="27" customFormat="1" ht="16.899999999999999" customHeight="1">
      <c r="A3" s="637"/>
      <c r="B3" s="637"/>
      <c r="C3" s="637"/>
      <c r="D3" s="637"/>
      <c r="E3" s="633"/>
      <c r="F3" s="634"/>
      <c r="G3" s="634"/>
      <c r="H3" s="634"/>
      <c r="I3" s="634"/>
      <c r="J3" s="634"/>
      <c r="K3" s="634"/>
      <c r="L3" s="634"/>
      <c r="M3" s="634"/>
      <c r="N3" s="634"/>
      <c r="O3" s="634"/>
      <c r="P3" s="634"/>
      <c r="Q3" s="634"/>
      <c r="R3" s="634"/>
      <c r="S3" s="634"/>
      <c r="T3" s="634"/>
      <c r="U3" s="634"/>
      <c r="V3" s="634"/>
      <c r="W3" s="634"/>
      <c r="X3" s="634"/>
      <c r="Y3" s="634"/>
      <c r="Z3" s="623"/>
      <c r="AA3" s="624"/>
    </row>
    <row r="4" spans="1:33" s="27" customFormat="1" ht="64.900000000000006" customHeight="1">
      <c r="A4" s="637"/>
      <c r="B4" s="637"/>
      <c r="C4" s="637"/>
      <c r="D4" s="637"/>
      <c r="E4" s="633"/>
      <c r="F4" s="634"/>
      <c r="G4" s="634"/>
      <c r="H4" s="634"/>
      <c r="I4" s="634"/>
      <c r="J4" s="634"/>
      <c r="K4" s="634"/>
      <c r="L4" s="634"/>
      <c r="M4" s="634"/>
      <c r="N4" s="634"/>
      <c r="O4" s="634"/>
      <c r="P4" s="634"/>
      <c r="Q4" s="634"/>
      <c r="R4" s="634"/>
      <c r="S4" s="634"/>
      <c r="T4" s="634"/>
      <c r="U4" s="634"/>
      <c r="V4" s="634"/>
      <c r="W4" s="634"/>
      <c r="X4" s="634"/>
      <c r="Y4" s="634"/>
      <c r="Z4" s="594" t="s">
        <v>4</v>
      </c>
      <c r="AA4" s="595"/>
    </row>
    <row r="5" spans="1:33" s="27" customFormat="1" ht="12" customHeight="1">
      <c r="A5" s="637"/>
      <c r="B5" s="637"/>
      <c r="C5" s="637"/>
      <c r="D5" s="637"/>
      <c r="E5" s="633"/>
      <c r="F5" s="634"/>
      <c r="G5" s="634"/>
      <c r="H5" s="634"/>
      <c r="I5" s="634"/>
      <c r="J5" s="634"/>
      <c r="K5" s="634"/>
      <c r="L5" s="634"/>
      <c r="M5" s="634"/>
      <c r="N5" s="634"/>
      <c r="O5" s="634"/>
      <c r="P5" s="634"/>
      <c r="Q5" s="634"/>
      <c r="R5" s="634"/>
      <c r="S5" s="634"/>
      <c r="T5" s="634"/>
      <c r="U5" s="634"/>
      <c r="V5" s="634"/>
      <c r="W5" s="634"/>
      <c r="X5" s="634"/>
      <c r="Y5" s="634"/>
      <c r="Z5" s="629" t="s">
        <v>5</v>
      </c>
      <c r="AA5" s="629"/>
    </row>
    <row r="6" spans="1:33" s="28" customFormat="1" ht="64.900000000000006" customHeight="1" thickBot="1">
      <c r="A6" s="596" t="s">
        <v>6</v>
      </c>
      <c r="B6" s="596"/>
      <c r="C6" s="596"/>
      <c r="D6" s="596"/>
      <c r="E6" s="635"/>
      <c r="F6" s="636"/>
      <c r="G6" s="636"/>
      <c r="H6" s="636"/>
      <c r="I6" s="636"/>
      <c r="J6" s="636"/>
      <c r="K6" s="636"/>
      <c r="L6" s="636"/>
      <c r="M6" s="636"/>
      <c r="N6" s="636"/>
      <c r="O6" s="636"/>
      <c r="P6" s="636"/>
      <c r="Q6" s="636"/>
      <c r="R6" s="636"/>
      <c r="S6" s="636"/>
      <c r="T6" s="636"/>
      <c r="U6" s="636"/>
      <c r="V6" s="636"/>
      <c r="W6" s="636"/>
      <c r="X6" s="636"/>
      <c r="Y6" s="636"/>
      <c r="Z6" s="630"/>
      <c r="AA6" s="630"/>
    </row>
    <row r="7" spans="1:33" s="27" customFormat="1" ht="64.900000000000006" customHeight="1" thickBot="1">
      <c r="A7" s="617" t="s">
        <v>7</v>
      </c>
      <c r="B7" s="617" t="s">
        <v>8</v>
      </c>
      <c r="C7" s="617" t="s">
        <v>9</v>
      </c>
      <c r="D7" s="617" t="s">
        <v>10</v>
      </c>
      <c r="E7" s="618" t="s">
        <v>11</v>
      </c>
      <c r="F7" s="625" t="s">
        <v>12</v>
      </c>
      <c r="G7" s="626"/>
      <c r="H7" s="597" t="s">
        <v>13</v>
      </c>
      <c r="I7" s="598"/>
      <c r="J7" s="598"/>
      <c r="K7" s="598"/>
      <c r="L7" s="599"/>
      <c r="M7" s="600" t="s">
        <v>14</v>
      </c>
      <c r="N7" s="601"/>
      <c r="O7" s="601"/>
      <c r="P7" s="601"/>
      <c r="Q7" s="602"/>
      <c r="R7" s="603" t="s">
        <v>15</v>
      </c>
      <c r="S7" s="604"/>
      <c r="T7" s="604"/>
      <c r="U7" s="604"/>
      <c r="V7" s="605"/>
      <c r="W7" s="606" t="s">
        <v>16</v>
      </c>
      <c r="X7" s="607"/>
      <c r="Y7" s="607"/>
      <c r="Z7" s="607"/>
      <c r="AA7" s="608"/>
      <c r="AB7" s="119"/>
      <c r="AC7" s="119"/>
      <c r="AD7" s="119"/>
      <c r="AE7" s="119"/>
      <c r="AF7" s="119"/>
      <c r="AG7" s="119"/>
    </row>
    <row r="8" spans="1:33" s="27" customFormat="1" ht="64.900000000000006" customHeight="1" thickBot="1">
      <c r="A8" s="618"/>
      <c r="B8" s="618"/>
      <c r="C8" s="618"/>
      <c r="D8" s="618"/>
      <c r="E8" s="618"/>
      <c r="F8" s="627"/>
      <c r="G8" s="628"/>
      <c r="H8" s="609" t="s">
        <v>17</v>
      </c>
      <c r="I8" s="610"/>
      <c r="J8" s="610"/>
      <c r="K8" s="610" t="s">
        <v>18</v>
      </c>
      <c r="L8" s="738" t="s">
        <v>19</v>
      </c>
      <c r="M8" s="611" t="s">
        <v>17</v>
      </c>
      <c r="N8" s="612"/>
      <c r="O8" s="612"/>
      <c r="P8" s="753" t="s">
        <v>18</v>
      </c>
      <c r="Q8" s="763" t="s">
        <v>20</v>
      </c>
      <c r="R8" s="613" t="s">
        <v>17</v>
      </c>
      <c r="S8" s="614"/>
      <c r="T8" s="614"/>
      <c r="U8" s="614" t="s">
        <v>18</v>
      </c>
      <c r="V8" s="780" t="s">
        <v>21</v>
      </c>
      <c r="W8" s="615" t="s">
        <v>17</v>
      </c>
      <c r="X8" s="616"/>
      <c r="Y8" s="616"/>
      <c r="Z8" s="616" t="s">
        <v>18</v>
      </c>
      <c r="AA8" s="788" t="s">
        <v>22</v>
      </c>
      <c r="AB8" s="119"/>
      <c r="AC8" s="119"/>
      <c r="AD8" s="119"/>
      <c r="AE8" s="119"/>
      <c r="AF8" s="119"/>
      <c r="AG8" s="119"/>
    </row>
    <row r="9" spans="1:33" s="29" customFormat="1" ht="64.900000000000006" customHeight="1">
      <c r="A9" s="619"/>
      <c r="B9" s="619"/>
      <c r="C9" s="619"/>
      <c r="D9" s="619"/>
      <c r="E9" s="619"/>
      <c r="F9" s="38" t="s">
        <v>23</v>
      </c>
      <c r="G9" s="37" t="s">
        <v>24</v>
      </c>
      <c r="H9" s="39" t="s">
        <v>25</v>
      </c>
      <c r="I9" s="78" t="s">
        <v>26</v>
      </c>
      <c r="J9" s="241" t="s">
        <v>27</v>
      </c>
      <c r="K9" s="620"/>
      <c r="L9" s="739"/>
      <c r="M9" s="79" t="s">
        <v>25</v>
      </c>
      <c r="N9" s="80" t="s">
        <v>26</v>
      </c>
      <c r="O9" s="77" t="s">
        <v>28</v>
      </c>
      <c r="P9" s="754"/>
      <c r="Q9" s="764"/>
      <c r="R9" s="102" t="s">
        <v>25</v>
      </c>
      <c r="S9" s="103" t="s">
        <v>26</v>
      </c>
      <c r="T9" s="104" t="s">
        <v>29</v>
      </c>
      <c r="U9" s="778"/>
      <c r="V9" s="781"/>
      <c r="W9" s="105" t="s">
        <v>25</v>
      </c>
      <c r="X9" s="106" t="s">
        <v>26</v>
      </c>
      <c r="Y9" s="120" t="s">
        <v>30</v>
      </c>
      <c r="Z9" s="787"/>
      <c r="AA9" s="789"/>
      <c r="AB9" s="121"/>
      <c r="AC9" s="121"/>
      <c r="AD9" s="121"/>
      <c r="AE9" s="121"/>
      <c r="AF9" s="121"/>
      <c r="AG9" s="121"/>
    </row>
    <row r="10" spans="1:33" ht="64.900000000000006" customHeight="1">
      <c r="A10" s="638" t="s">
        <v>31</v>
      </c>
      <c r="B10" s="41" t="s">
        <v>32</v>
      </c>
      <c r="C10" s="574" t="s">
        <v>33</v>
      </c>
      <c r="D10" s="43" t="s">
        <v>34</v>
      </c>
      <c r="E10" s="42" t="s">
        <v>35</v>
      </c>
      <c r="F10" s="42" t="s">
        <v>36</v>
      </c>
      <c r="G10" s="42" t="s">
        <v>37</v>
      </c>
      <c r="H10" s="20">
        <v>1</v>
      </c>
      <c r="I10" s="81">
        <v>1</v>
      </c>
      <c r="J10" s="61">
        <f>IFERROR((H10/I10),0)</f>
        <v>1</v>
      </c>
      <c r="K10" s="319" t="s">
        <v>770</v>
      </c>
      <c r="L10" s="320">
        <f>IFERROR(IF(G10="Según demanda",H10/I10,H10/G10),0)</f>
        <v>0</v>
      </c>
      <c r="M10" s="20"/>
      <c r="N10" s="81"/>
      <c r="O10" s="96">
        <f>IFERROR((M10/N10),0)</f>
        <v>0</v>
      </c>
      <c r="P10" s="82" t="s">
        <v>771</v>
      </c>
      <c r="Q10" s="321">
        <f>IFERROR(IF(G10="Según demanda",(M10+H10)/(I10+N10),(M10+H10)/G10),0)</f>
        <v>0</v>
      </c>
      <c r="R10" s="81"/>
      <c r="S10" s="81"/>
      <c r="T10" s="61">
        <f>IFERROR((R10/S10),0)</f>
        <v>0</v>
      </c>
      <c r="U10" s="66"/>
      <c r="V10" s="322">
        <f>IFERROR(IF(G10="Según demanda",(R10+M10+H10)/(I10+N10+S10),(R10+M10+H10)/G10),0)</f>
        <v>0</v>
      </c>
      <c r="W10" s="81"/>
      <c r="X10" s="81"/>
      <c r="Y10" s="61">
        <f>IFERROR((W10/X10),0)</f>
        <v>0</v>
      </c>
      <c r="Z10" s="66"/>
      <c r="AA10" s="322">
        <f>IFERROR(IF(G10="Según demanda",(W10+R10+M10+H10)/(I10+N10+S10+X10),(W10+R10+M10+H10)/G10),0)</f>
        <v>0</v>
      </c>
      <c r="AB10" s="36"/>
    </row>
    <row r="11" spans="1:33" ht="64.900000000000006" customHeight="1">
      <c r="A11" s="638"/>
      <c r="B11" s="41" t="s">
        <v>36</v>
      </c>
      <c r="C11" s="574"/>
      <c r="D11" s="42" t="s">
        <v>38</v>
      </c>
      <c r="E11" s="42" t="s">
        <v>39</v>
      </c>
      <c r="F11" s="42" t="s">
        <v>36</v>
      </c>
      <c r="G11" s="42" t="s">
        <v>37</v>
      </c>
      <c r="H11" s="20">
        <v>1</v>
      </c>
      <c r="I11" s="81">
        <v>1</v>
      </c>
      <c r="J11" s="61">
        <f>IFERROR((H11/I11),0)</f>
        <v>1</v>
      </c>
      <c r="K11" s="319" t="s">
        <v>770</v>
      </c>
      <c r="L11" s="320">
        <f>IFERROR(IF(G11="Según demanda",H11/I11,H11/G11),0)</f>
        <v>0</v>
      </c>
      <c r="M11" s="20"/>
      <c r="N11" s="81"/>
      <c r="O11" s="96">
        <f t="shared" ref="O11:O54" si="0">IFERROR((M11/N11),0)</f>
        <v>0</v>
      </c>
      <c r="P11" s="82" t="s">
        <v>771</v>
      </c>
      <c r="Q11" s="321">
        <f t="shared" ref="Q11:Q48" si="1">IFERROR(IF(G11="Según demanda",(M11+H11)/(I11+N11),(M11+H11)/G11),0)</f>
        <v>0</v>
      </c>
      <c r="R11" s="81"/>
      <c r="S11" s="81"/>
      <c r="T11" s="61">
        <f t="shared" ref="T11:T54" si="2">IFERROR((R11/S11),0)</f>
        <v>0</v>
      </c>
      <c r="U11" s="66"/>
      <c r="V11" s="322">
        <f t="shared" ref="V11:V49" si="3">IFERROR(IF(G11="Según demanda",(R11+M11+H11)/(I11+N11+S11),(R11+M11+H11)/G11),0)</f>
        <v>0</v>
      </c>
      <c r="W11" s="81"/>
      <c r="X11" s="81"/>
      <c r="Y11" s="61">
        <f t="shared" ref="Y11:Y54" si="4">IFERROR((W11/X11),0)</f>
        <v>0</v>
      </c>
      <c r="Z11" s="66"/>
      <c r="AA11" s="322">
        <f t="shared" ref="AA11:AA44" si="5">IFERROR(IF(G11="Según demanda",(W11+R11+M11+H11)/(I11+N11+S11+X11),(W11+R11+M11+H11)/G11),0)</f>
        <v>0</v>
      </c>
    </row>
    <row r="12" spans="1:33" ht="64.900000000000006" customHeight="1">
      <c r="A12" s="638"/>
      <c r="B12" s="41" t="s">
        <v>40</v>
      </c>
      <c r="C12" s="574"/>
      <c r="D12" s="42" t="s">
        <v>41</v>
      </c>
      <c r="E12" s="42" t="s">
        <v>42</v>
      </c>
      <c r="F12" s="42" t="s">
        <v>40</v>
      </c>
      <c r="G12" s="42" t="s">
        <v>43</v>
      </c>
      <c r="H12" s="20">
        <v>1</v>
      </c>
      <c r="I12" s="83">
        <v>1</v>
      </c>
      <c r="J12" s="61">
        <f t="shared" ref="J12:J51" si="6">IFERROR((H12/I12),0)</f>
        <v>1</v>
      </c>
      <c r="K12" s="82"/>
      <c r="L12" s="320">
        <f t="shared" ref="L12:L48" si="7">IFERROR(IF(G12="Según demanda",H12/I12,H12/G12),0)</f>
        <v>0</v>
      </c>
      <c r="M12" s="20">
        <v>1</v>
      </c>
      <c r="N12" s="81">
        <v>1</v>
      </c>
      <c r="O12" s="96">
        <f t="shared" si="0"/>
        <v>1</v>
      </c>
      <c r="P12" s="82"/>
      <c r="Q12" s="321">
        <f t="shared" si="1"/>
        <v>0</v>
      </c>
      <c r="R12" s="81"/>
      <c r="S12" s="81"/>
      <c r="T12" s="61">
        <f t="shared" si="2"/>
        <v>0</v>
      </c>
      <c r="U12" s="66"/>
      <c r="V12" s="322">
        <f t="shared" si="3"/>
        <v>0</v>
      </c>
      <c r="W12" s="81"/>
      <c r="X12" s="81"/>
      <c r="Y12" s="61">
        <f t="shared" si="4"/>
        <v>0</v>
      </c>
      <c r="Z12" s="66"/>
      <c r="AA12" s="322">
        <f t="shared" si="5"/>
        <v>0</v>
      </c>
    </row>
    <row r="13" spans="1:33" ht="64.900000000000006" customHeight="1">
      <c r="A13" s="638" t="s">
        <v>31</v>
      </c>
      <c r="B13" s="41" t="s">
        <v>36</v>
      </c>
      <c r="C13" s="574" t="s">
        <v>44</v>
      </c>
      <c r="D13" s="42" t="s">
        <v>45</v>
      </c>
      <c r="E13" s="42" t="s">
        <v>46</v>
      </c>
      <c r="F13" s="42" t="s">
        <v>36</v>
      </c>
      <c r="G13" s="42" t="s">
        <v>47</v>
      </c>
      <c r="H13" s="20">
        <v>1</v>
      </c>
      <c r="I13" s="83">
        <v>1</v>
      </c>
      <c r="J13" s="61">
        <f t="shared" si="6"/>
        <v>1</v>
      </c>
      <c r="K13" s="82"/>
      <c r="L13" s="320">
        <f t="shared" si="7"/>
        <v>0</v>
      </c>
      <c r="M13" s="20">
        <v>1</v>
      </c>
      <c r="N13" s="81">
        <v>1</v>
      </c>
      <c r="O13" s="96">
        <f t="shared" si="0"/>
        <v>1</v>
      </c>
      <c r="P13" s="82" t="s">
        <v>771</v>
      </c>
      <c r="Q13" s="321">
        <f t="shared" si="1"/>
        <v>0</v>
      </c>
      <c r="R13" s="81">
        <v>1</v>
      </c>
      <c r="S13" s="81">
        <v>1</v>
      </c>
      <c r="T13" s="61">
        <f t="shared" si="2"/>
        <v>1</v>
      </c>
      <c r="U13" s="66" t="s">
        <v>772</v>
      </c>
      <c r="V13" s="322">
        <f t="shared" si="3"/>
        <v>0</v>
      </c>
      <c r="W13" s="81"/>
      <c r="X13" s="81"/>
      <c r="Y13" s="61">
        <f t="shared" si="4"/>
        <v>0</v>
      </c>
      <c r="Z13" s="66"/>
      <c r="AA13" s="322">
        <f t="shared" si="5"/>
        <v>0</v>
      </c>
    </row>
    <row r="14" spans="1:33" ht="64.900000000000006" customHeight="1">
      <c r="A14" s="638"/>
      <c r="B14" s="41" t="s">
        <v>36</v>
      </c>
      <c r="C14" s="574"/>
      <c r="D14" s="42" t="s">
        <v>48</v>
      </c>
      <c r="E14" s="42" t="s">
        <v>49</v>
      </c>
      <c r="F14" s="42" t="s">
        <v>36</v>
      </c>
      <c r="G14" s="42" t="s">
        <v>47</v>
      </c>
      <c r="H14" s="20">
        <v>1</v>
      </c>
      <c r="I14" s="83">
        <v>4</v>
      </c>
      <c r="J14" s="61">
        <f t="shared" si="6"/>
        <v>0.25</v>
      </c>
      <c r="K14" s="82" t="s">
        <v>773</v>
      </c>
      <c r="L14" s="320">
        <f t="shared" si="7"/>
        <v>0</v>
      </c>
      <c r="M14" s="20">
        <v>2</v>
      </c>
      <c r="N14" s="81">
        <v>4</v>
      </c>
      <c r="O14" s="96">
        <f t="shared" si="0"/>
        <v>0.5</v>
      </c>
      <c r="P14" s="82" t="s">
        <v>774</v>
      </c>
      <c r="Q14" s="321">
        <f t="shared" si="1"/>
        <v>0</v>
      </c>
      <c r="R14" s="81"/>
      <c r="S14" s="81"/>
      <c r="T14" s="61">
        <f t="shared" si="2"/>
        <v>0</v>
      </c>
      <c r="U14" s="66" t="s">
        <v>775</v>
      </c>
      <c r="V14" s="322">
        <f t="shared" si="3"/>
        <v>0</v>
      </c>
      <c r="W14" s="81"/>
      <c r="X14" s="81"/>
      <c r="Y14" s="61">
        <f t="shared" si="4"/>
        <v>0</v>
      </c>
      <c r="Z14" s="66"/>
      <c r="AA14" s="322">
        <f t="shared" si="5"/>
        <v>0</v>
      </c>
    </row>
    <row r="15" spans="1:33" ht="64.900000000000006" customHeight="1">
      <c r="A15" s="638"/>
      <c r="B15" s="41" t="s">
        <v>32</v>
      </c>
      <c r="C15" s="574"/>
      <c r="D15" s="42" t="s">
        <v>50</v>
      </c>
      <c r="E15" s="42" t="s">
        <v>51</v>
      </c>
      <c r="F15" s="42" t="s">
        <v>32</v>
      </c>
      <c r="G15" s="42" t="s">
        <v>52</v>
      </c>
      <c r="H15" s="20">
        <v>0</v>
      </c>
      <c r="I15" s="81">
        <v>1</v>
      </c>
      <c r="J15" s="61">
        <f t="shared" si="6"/>
        <v>0</v>
      </c>
      <c r="K15" s="82" t="s">
        <v>776</v>
      </c>
      <c r="L15" s="320">
        <f t="shared" si="7"/>
        <v>0</v>
      </c>
      <c r="M15" s="114"/>
      <c r="N15" s="323"/>
      <c r="O15" s="96">
        <f>IFERROR((M16/N16),0)</f>
        <v>1</v>
      </c>
      <c r="P15" s="324"/>
      <c r="Q15" s="321">
        <f>IFERROR(IF(G15="Según demanda",(M16+H15)/(I15+N16),(M16+H15)/G15),0)</f>
        <v>0</v>
      </c>
      <c r="R15" s="81"/>
      <c r="S15" s="81"/>
      <c r="T15" s="61">
        <f t="shared" si="2"/>
        <v>0</v>
      </c>
      <c r="U15" s="66"/>
      <c r="V15" s="322">
        <f>IFERROR(IF(G15="Según demanda",(R15+M16+H15)/(I15+N16+S15),(R15+M16+H15)/G15),0)</f>
        <v>0</v>
      </c>
      <c r="W15" s="81"/>
      <c r="X15" s="81"/>
      <c r="Y15" s="61">
        <f t="shared" si="4"/>
        <v>0</v>
      </c>
      <c r="Z15" s="66"/>
      <c r="AA15" s="322">
        <f>IFERROR(IF(G15="Según demanda",(W15+R15+M16+H15)/(I15+N16+S15+X15),(W15+R15+M16+H15)/G15),0)</f>
        <v>0</v>
      </c>
    </row>
    <row r="16" spans="1:33" ht="64.900000000000006" customHeight="1">
      <c r="A16" s="638" t="s">
        <v>31</v>
      </c>
      <c r="B16" s="41" t="s">
        <v>53</v>
      </c>
      <c r="C16" s="668" t="s">
        <v>54</v>
      </c>
      <c r="D16" s="43" t="s">
        <v>55</v>
      </c>
      <c r="E16" s="42" t="s">
        <v>56</v>
      </c>
      <c r="F16" s="42" t="s">
        <v>53</v>
      </c>
      <c r="G16" s="42" t="s">
        <v>57</v>
      </c>
      <c r="H16" s="20">
        <v>0</v>
      </c>
      <c r="I16" s="81">
        <v>1</v>
      </c>
      <c r="J16" s="61">
        <f t="shared" si="6"/>
        <v>0</v>
      </c>
      <c r="L16" s="320">
        <f t="shared" si="7"/>
        <v>0</v>
      </c>
      <c r="M16" s="20">
        <v>3</v>
      </c>
      <c r="N16" s="81">
        <v>3</v>
      </c>
      <c r="O16" s="96">
        <f>IFERROR((#REF!/#REF!),0)</f>
        <v>0</v>
      </c>
      <c r="P16" s="82" t="s">
        <v>777</v>
      </c>
      <c r="Q16" s="321">
        <f>IFERROR(IF(G16="Según demanda",(#REF!+H16)/(I16+#REF!),(#REF!+H16)/G16),0)</f>
        <v>0</v>
      </c>
      <c r="R16" s="81"/>
      <c r="S16" s="81"/>
      <c r="T16" s="61">
        <f t="shared" si="2"/>
        <v>0</v>
      </c>
      <c r="U16" s="66"/>
      <c r="V16" s="322">
        <f>IFERROR(IF(G16="Según demanda",(R16+#REF!+H16)/(I16+#REF!+S16),(R16+#REF!+H16)/G16),0)</f>
        <v>0</v>
      </c>
      <c r="W16" s="81"/>
      <c r="X16" s="81"/>
      <c r="Y16" s="61">
        <f t="shared" si="4"/>
        <v>0</v>
      </c>
      <c r="Z16" s="66"/>
      <c r="AA16" s="322">
        <f>IFERROR(IF(G16="Según demanda",(W16+R16+#REF!+H16)/(I16+#REF!+S16+X16),(W16+R16+#REF!+H16)/G16),0)</f>
        <v>0</v>
      </c>
    </row>
    <row r="17" spans="1:27" ht="64.900000000000006" customHeight="1">
      <c r="A17" s="638"/>
      <c r="B17" s="41" t="s">
        <v>58</v>
      </c>
      <c r="C17" s="668"/>
      <c r="D17" s="43" t="s">
        <v>59</v>
      </c>
      <c r="E17" s="42" t="s">
        <v>60</v>
      </c>
      <c r="F17" s="42" t="s">
        <v>53</v>
      </c>
      <c r="G17" s="42" t="s">
        <v>37</v>
      </c>
      <c r="H17" s="20">
        <v>0</v>
      </c>
      <c r="I17" s="81">
        <v>1</v>
      </c>
      <c r="J17" s="61">
        <f t="shared" si="6"/>
        <v>0</v>
      </c>
      <c r="K17" s="82" t="s">
        <v>778</v>
      </c>
      <c r="L17" s="320">
        <f t="shared" si="7"/>
        <v>0</v>
      </c>
      <c r="M17" s="20">
        <v>0</v>
      </c>
      <c r="N17" s="81">
        <v>0</v>
      </c>
      <c r="O17" s="96">
        <f t="shared" si="0"/>
        <v>0</v>
      </c>
      <c r="P17" s="82"/>
      <c r="Q17" s="321">
        <f t="shared" si="1"/>
        <v>0</v>
      </c>
      <c r="R17" s="81"/>
      <c r="S17" s="81"/>
      <c r="T17" s="61">
        <f t="shared" si="2"/>
        <v>0</v>
      </c>
      <c r="U17" s="66"/>
      <c r="V17" s="322">
        <f t="shared" si="3"/>
        <v>0</v>
      </c>
      <c r="W17" s="81"/>
      <c r="X17" s="81"/>
      <c r="Y17" s="61">
        <f t="shared" si="4"/>
        <v>0</v>
      </c>
      <c r="Z17" s="66"/>
      <c r="AA17" s="322">
        <f t="shared" si="5"/>
        <v>0</v>
      </c>
    </row>
    <row r="18" spans="1:27" ht="64.900000000000006" customHeight="1">
      <c r="A18" s="638"/>
      <c r="B18" s="41" t="s">
        <v>61</v>
      </c>
      <c r="C18" s="668"/>
      <c r="D18" s="43" t="s">
        <v>62</v>
      </c>
      <c r="E18" s="42" t="s">
        <v>63</v>
      </c>
      <c r="F18" s="42" t="s">
        <v>58</v>
      </c>
      <c r="G18" s="42" t="s">
        <v>37</v>
      </c>
      <c r="H18" s="20">
        <v>1</v>
      </c>
      <c r="I18" s="81">
        <v>1</v>
      </c>
      <c r="J18" s="61">
        <f t="shared" si="6"/>
        <v>1</v>
      </c>
      <c r="K18" s="82"/>
      <c r="L18" s="320">
        <f t="shared" si="7"/>
        <v>0</v>
      </c>
      <c r="M18" s="20"/>
      <c r="N18" s="81"/>
      <c r="O18" s="96">
        <f t="shared" si="0"/>
        <v>0</v>
      </c>
      <c r="P18" s="82" t="s">
        <v>771</v>
      </c>
      <c r="Q18" s="321">
        <f t="shared" si="1"/>
        <v>0</v>
      </c>
      <c r="R18" s="81"/>
      <c r="S18" s="81"/>
      <c r="T18" s="61">
        <f t="shared" si="2"/>
        <v>0</v>
      </c>
      <c r="U18" s="66"/>
      <c r="V18" s="322">
        <f t="shared" si="3"/>
        <v>0</v>
      </c>
      <c r="W18" s="81"/>
      <c r="X18" s="81"/>
      <c r="Y18" s="61">
        <f t="shared" si="4"/>
        <v>0</v>
      </c>
      <c r="Z18" s="66"/>
      <c r="AA18" s="322">
        <f t="shared" si="5"/>
        <v>0</v>
      </c>
    </row>
    <row r="19" spans="1:27" ht="64.900000000000006" customHeight="1">
      <c r="A19" s="638" t="s">
        <v>31</v>
      </c>
      <c r="B19" s="41" t="s">
        <v>64</v>
      </c>
      <c r="C19" s="668"/>
      <c r="D19" s="43" t="s">
        <v>65</v>
      </c>
      <c r="E19" s="42" t="s">
        <v>56</v>
      </c>
      <c r="F19" s="42" t="s">
        <v>61</v>
      </c>
      <c r="G19" s="42" t="s">
        <v>66</v>
      </c>
      <c r="H19" s="20">
        <v>1</v>
      </c>
      <c r="I19" s="83">
        <v>1</v>
      </c>
      <c r="J19" s="61">
        <f t="shared" si="6"/>
        <v>1</v>
      </c>
      <c r="K19" s="82"/>
      <c r="L19" s="320">
        <f t="shared" si="7"/>
        <v>0</v>
      </c>
      <c r="M19" s="20"/>
      <c r="N19" s="81"/>
      <c r="O19" s="96">
        <f t="shared" si="0"/>
        <v>0</v>
      </c>
      <c r="P19" s="82" t="s">
        <v>771</v>
      </c>
      <c r="Q19" s="321">
        <f t="shared" si="1"/>
        <v>0</v>
      </c>
      <c r="R19" s="81"/>
      <c r="S19" s="81"/>
      <c r="T19" s="61">
        <f t="shared" si="2"/>
        <v>0</v>
      </c>
      <c r="U19" s="66"/>
      <c r="V19" s="322">
        <f t="shared" si="3"/>
        <v>0</v>
      </c>
      <c r="W19" s="81"/>
      <c r="X19" s="81"/>
      <c r="Y19" s="61">
        <f t="shared" si="4"/>
        <v>0</v>
      </c>
      <c r="Z19" s="66"/>
      <c r="AA19" s="322">
        <f t="shared" si="5"/>
        <v>0</v>
      </c>
    </row>
    <row r="20" spans="1:27" ht="64.900000000000006" customHeight="1">
      <c r="A20" s="638"/>
      <c r="B20" s="41" t="s">
        <v>67</v>
      </c>
      <c r="C20" s="574" t="s">
        <v>68</v>
      </c>
      <c r="D20" s="42" t="s">
        <v>69</v>
      </c>
      <c r="E20" s="42" t="s">
        <v>70</v>
      </c>
      <c r="F20" s="42" t="s">
        <v>67</v>
      </c>
      <c r="G20" s="42" t="s">
        <v>71</v>
      </c>
      <c r="H20" s="20">
        <v>1</v>
      </c>
      <c r="I20" s="20">
        <v>1</v>
      </c>
      <c r="J20" s="61">
        <f t="shared" si="6"/>
        <v>1</v>
      </c>
      <c r="K20" s="84"/>
      <c r="L20" s="320">
        <f t="shared" si="7"/>
        <v>0</v>
      </c>
      <c r="M20" s="20">
        <v>3</v>
      </c>
      <c r="N20" s="20">
        <v>3</v>
      </c>
      <c r="O20" s="11">
        <f t="shared" si="0"/>
        <v>1</v>
      </c>
      <c r="P20" s="84"/>
      <c r="Q20" s="321">
        <f t="shared" si="1"/>
        <v>0</v>
      </c>
      <c r="R20" s="81">
        <v>1</v>
      </c>
      <c r="S20" s="81">
        <v>1</v>
      </c>
      <c r="T20" s="61">
        <f t="shared" si="2"/>
        <v>1</v>
      </c>
      <c r="U20" s="66" t="s">
        <v>779</v>
      </c>
      <c r="V20" s="322">
        <f t="shared" si="3"/>
        <v>0</v>
      </c>
      <c r="W20" s="81"/>
      <c r="X20" s="81"/>
      <c r="Y20" s="61">
        <f t="shared" si="4"/>
        <v>0</v>
      </c>
      <c r="Z20" s="12"/>
      <c r="AA20" s="322">
        <f t="shared" si="5"/>
        <v>0</v>
      </c>
    </row>
    <row r="21" spans="1:27" ht="64.900000000000006" customHeight="1">
      <c r="A21" s="638"/>
      <c r="B21" s="41" t="s">
        <v>67</v>
      </c>
      <c r="C21" s="574"/>
      <c r="D21" s="42" t="s">
        <v>72</v>
      </c>
      <c r="E21" s="42" t="s">
        <v>70</v>
      </c>
      <c r="F21" s="42" t="s">
        <v>67</v>
      </c>
      <c r="G21" s="42" t="s">
        <v>73</v>
      </c>
      <c r="H21" s="20">
        <v>1</v>
      </c>
      <c r="I21" s="20">
        <v>1</v>
      </c>
      <c r="J21" s="61">
        <f t="shared" si="6"/>
        <v>1</v>
      </c>
      <c r="K21" s="84"/>
      <c r="L21" s="320">
        <f t="shared" si="7"/>
        <v>0</v>
      </c>
      <c r="M21" s="20">
        <v>1</v>
      </c>
      <c r="N21" s="20">
        <v>1</v>
      </c>
      <c r="O21" s="11">
        <f t="shared" si="0"/>
        <v>1</v>
      </c>
      <c r="P21" s="84"/>
      <c r="Q21" s="321">
        <f t="shared" si="1"/>
        <v>0</v>
      </c>
      <c r="R21" s="20">
        <v>1</v>
      </c>
      <c r="S21" s="20">
        <v>1</v>
      </c>
      <c r="T21" s="17">
        <f t="shared" si="2"/>
        <v>1</v>
      </c>
      <c r="U21" s="12"/>
      <c r="V21" s="320">
        <f t="shared" si="3"/>
        <v>0</v>
      </c>
      <c r="W21" s="20"/>
      <c r="X21" s="20"/>
      <c r="Y21" s="17">
        <f t="shared" si="4"/>
        <v>0</v>
      </c>
      <c r="Z21" s="12"/>
      <c r="AA21" s="322">
        <f t="shared" si="5"/>
        <v>0</v>
      </c>
    </row>
    <row r="22" spans="1:27" ht="64.900000000000006" customHeight="1">
      <c r="A22" s="638" t="s">
        <v>31</v>
      </c>
      <c r="B22" s="41" t="s">
        <v>74</v>
      </c>
      <c r="C22" s="669" t="s">
        <v>75</v>
      </c>
      <c r="D22" s="42" t="s">
        <v>76</v>
      </c>
      <c r="E22" s="42" t="s">
        <v>77</v>
      </c>
      <c r="F22" s="42" t="s">
        <v>67</v>
      </c>
      <c r="G22" s="42" t="s">
        <v>66</v>
      </c>
      <c r="H22" s="20">
        <v>0</v>
      </c>
      <c r="I22" s="83">
        <v>0</v>
      </c>
      <c r="J22" s="61">
        <f t="shared" si="6"/>
        <v>0</v>
      </c>
      <c r="K22" s="82" t="s">
        <v>780</v>
      </c>
      <c r="L22" s="320">
        <f t="shared" si="7"/>
        <v>0</v>
      </c>
      <c r="M22" s="20"/>
      <c r="N22" s="81"/>
      <c r="O22" s="96">
        <f t="shared" si="0"/>
        <v>0</v>
      </c>
      <c r="P22" s="82"/>
      <c r="Q22" s="321">
        <f t="shared" si="1"/>
        <v>0</v>
      </c>
      <c r="R22" s="81"/>
      <c r="S22" s="81"/>
      <c r="T22" s="61">
        <f t="shared" si="2"/>
        <v>0</v>
      </c>
      <c r="U22" s="66"/>
      <c r="V22" s="322">
        <f t="shared" si="3"/>
        <v>0</v>
      </c>
      <c r="W22" s="81"/>
      <c r="X22" s="81"/>
      <c r="Y22" s="61">
        <f t="shared" si="4"/>
        <v>0</v>
      </c>
      <c r="Z22" s="66"/>
      <c r="AA22" s="322">
        <f t="shared" si="5"/>
        <v>0</v>
      </c>
    </row>
    <row r="23" spans="1:27" ht="64.900000000000006" customHeight="1">
      <c r="A23" s="638"/>
      <c r="B23" s="41" t="s">
        <v>78</v>
      </c>
      <c r="C23" s="670"/>
      <c r="D23" s="42" t="s">
        <v>79</v>
      </c>
      <c r="E23" s="42" t="s">
        <v>80</v>
      </c>
      <c r="F23" s="42" t="s">
        <v>67</v>
      </c>
      <c r="G23" s="42" t="s">
        <v>81</v>
      </c>
      <c r="H23" s="20">
        <v>0</v>
      </c>
      <c r="I23" s="83">
        <v>0</v>
      </c>
      <c r="J23" s="61">
        <f t="shared" si="6"/>
        <v>0</v>
      </c>
      <c r="K23" s="82" t="s">
        <v>780</v>
      </c>
      <c r="L23" s="320">
        <f t="shared" si="7"/>
        <v>0</v>
      </c>
      <c r="M23" s="20"/>
      <c r="N23" s="81"/>
      <c r="O23" s="96">
        <f t="shared" si="0"/>
        <v>0</v>
      </c>
      <c r="P23" s="82"/>
      <c r="Q23" s="321">
        <f t="shared" si="1"/>
        <v>0</v>
      </c>
      <c r="R23" s="81"/>
      <c r="S23" s="81"/>
      <c r="T23" s="61">
        <f t="shared" si="2"/>
        <v>0</v>
      </c>
      <c r="U23" s="66"/>
      <c r="V23" s="322">
        <f t="shared" si="3"/>
        <v>0</v>
      </c>
      <c r="W23" s="81"/>
      <c r="X23" s="81"/>
      <c r="Y23" s="61">
        <f t="shared" si="4"/>
        <v>0</v>
      </c>
      <c r="Z23" s="66"/>
      <c r="AA23" s="322">
        <f t="shared" si="5"/>
        <v>0</v>
      </c>
    </row>
    <row r="24" spans="1:27" ht="64.900000000000006" customHeight="1">
      <c r="A24" s="638"/>
      <c r="B24" s="41" t="s">
        <v>82</v>
      </c>
      <c r="C24" s="46" t="s">
        <v>83</v>
      </c>
      <c r="D24" s="46" t="s">
        <v>84</v>
      </c>
      <c r="E24" s="46" t="s">
        <v>85</v>
      </c>
      <c r="F24" s="42" t="s">
        <v>74</v>
      </c>
      <c r="G24" s="42" t="s">
        <v>37</v>
      </c>
      <c r="H24" s="20">
        <v>1</v>
      </c>
      <c r="I24" s="83">
        <v>1</v>
      </c>
      <c r="J24" s="61">
        <f t="shared" si="6"/>
        <v>1</v>
      </c>
      <c r="K24" s="82"/>
      <c r="L24" s="320">
        <f t="shared" si="7"/>
        <v>0</v>
      </c>
      <c r="M24" s="20">
        <v>7</v>
      </c>
      <c r="N24" s="81">
        <v>7</v>
      </c>
      <c r="O24" s="96">
        <f t="shared" si="0"/>
        <v>1</v>
      </c>
      <c r="P24" s="82"/>
      <c r="Q24" s="321">
        <f t="shared" si="1"/>
        <v>0</v>
      </c>
      <c r="R24" s="81">
        <v>15</v>
      </c>
      <c r="S24" s="81">
        <v>15</v>
      </c>
      <c r="T24" s="61">
        <f t="shared" si="2"/>
        <v>1</v>
      </c>
      <c r="U24" s="66"/>
      <c r="V24" s="322">
        <f t="shared" si="3"/>
        <v>0</v>
      </c>
      <c r="W24" s="81"/>
      <c r="X24" s="81"/>
      <c r="Y24" s="61">
        <f t="shared" si="4"/>
        <v>0</v>
      </c>
      <c r="Z24" s="66"/>
      <c r="AA24" s="322">
        <f t="shared" si="5"/>
        <v>0</v>
      </c>
    </row>
    <row r="25" spans="1:27" ht="64.900000000000006" customHeight="1">
      <c r="A25" s="638" t="s">
        <v>31</v>
      </c>
      <c r="B25" s="47" t="s">
        <v>86</v>
      </c>
      <c r="C25" s="46" t="s">
        <v>87</v>
      </c>
      <c r="D25" s="46" t="s">
        <v>88</v>
      </c>
      <c r="E25" s="46" t="s">
        <v>89</v>
      </c>
      <c r="F25" s="42" t="s">
        <v>78</v>
      </c>
      <c r="G25" s="42" t="s">
        <v>37</v>
      </c>
      <c r="H25" s="20">
        <v>1</v>
      </c>
      <c r="I25" s="83">
        <v>4</v>
      </c>
      <c r="J25" s="61">
        <f t="shared" si="6"/>
        <v>0.25</v>
      </c>
      <c r="K25" s="82"/>
      <c r="L25" s="320">
        <f t="shared" si="7"/>
        <v>0</v>
      </c>
      <c r="M25" s="20">
        <v>4</v>
      </c>
      <c r="N25" s="81">
        <v>4</v>
      </c>
      <c r="O25" s="96">
        <f t="shared" si="0"/>
        <v>1</v>
      </c>
      <c r="P25" s="82"/>
      <c r="Q25" s="325">
        <f t="shared" si="1"/>
        <v>0</v>
      </c>
      <c r="R25" s="66">
        <v>15</v>
      </c>
      <c r="S25" s="81">
        <v>15</v>
      </c>
      <c r="T25" s="61">
        <f t="shared" si="2"/>
        <v>1</v>
      </c>
      <c r="U25" s="86"/>
      <c r="V25" s="322">
        <f t="shared" si="3"/>
        <v>0</v>
      </c>
      <c r="W25" s="81"/>
      <c r="X25" s="81"/>
      <c r="Y25" s="61">
        <f t="shared" si="4"/>
        <v>0</v>
      </c>
      <c r="Z25" s="82"/>
      <c r="AA25" s="322">
        <f t="shared" si="5"/>
        <v>0</v>
      </c>
    </row>
    <row r="26" spans="1:27" ht="64.900000000000006" customHeight="1">
      <c r="A26" s="638"/>
      <c r="B26" s="47" t="s">
        <v>90</v>
      </c>
      <c r="C26" s="42" t="s">
        <v>91</v>
      </c>
      <c r="D26" s="44" t="s">
        <v>92</v>
      </c>
      <c r="E26" s="42" t="s">
        <v>93</v>
      </c>
      <c r="F26" s="42" t="s">
        <v>82</v>
      </c>
      <c r="G26" s="42" t="s">
        <v>94</v>
      </c>
      <c r="H26" s="20">
        <v>1</v>
      </c>
      <c r="I26" s="83">
        <v>1</v>
      </c>
      <c r="J26" s="61">
        <f t="shared" si="6"/>
        <v>1</v>
      </c>
      <c r="K26" s="82"/>
      <c r="L26" s="320">
        <f t="shared" si="7"/>
        <v>0</v>
      </c>
      <c r="M26" s="81">
        <v>3</v>
      </c>
      <c r="N26" s="81">
        <v>3</v>
      </c>
      <c r="O26" s="96">
        <f t="shared" si="0"/>
        <v>1</v>
      </c>
      <c r="P26" s="82" t="s">
        <v>781</v>
      </c>
      <c r="Q26" s="325">
        <f t="shared" si="1"/>
        <v>0</v>
      </c>
      <c r="R26" s="66">
        <v>3</v>
      </c>
      <c r="S26" s="81">
        <v>3</v>
      </c>
      <c r="T26" s="61">
        <f t="shared" si="2"/>
        <v>1</v>
      </c>
      <c r="U26" s="86"/>
      <c r="V26" s="322">
        <f t="shared" si="3"/>
        <v>0</v>
      </c>
      <c r="W26" s="81"/>
      <c r="X26" s="81"/>
      <c r="Y26" s="61">
        <f t="shared" si="4"/>
        <v>0</v>
      </c>
      <c r="Z26" s="86"/>
      <c r="AA26" s="322">
        <f t="shared" si="5"/>
        <v>0</v>
      </c>
    </row>
    <row r="27" spans="1:27" ht="64.900000000000006" customHeight="1">
      <c r="A27" s="638"/>
      <c r="B27" s="47" t="s">
        <v>95</v>
      </c>
      <c r="C27" s="669" t="s">
        <v>96</v>
      </c>
      <c r="D27" s="48" t="s">
        <v>97</v>
      </c>
      <c r="E27" s="49" t="s">
        <v>98</v>
      </c>
      <c r="F27" s="42" t="s">
        <v>99</v>
      </c>
      <c r="G27" s="42" t="s">
        <v>100</v>
      </c>
      <c r="H27" s="20">
        <v>1</v>
      </c>
      <c r="I27" s="85">
        <v>1</v>
      </c>
      <c r="J27" s="61">
        <f t="shared" si="6"/>
        <v>1</v>
      </c>
      <c r="K27" s="82" t="s">
        <v>782</v>
      </c>
      <c r="L27" s="320">
        <f t="shared" si="7"/>
        <v>0</v>
      </c>
      <c r="M27" s="81">
        <v>6</v>
      </c>
      <c r="N27" s="81">
        <v>6</v>
      </c>
      <c r="O27" s="96">
        <f t="shared" si="0"/>
        <v>1</v>
      </c>
      <c r="P27" s="82" t="s">
        <v>783</v>
      </c>
      <c r="Q27" s="325">
        <f t="shared" si="1"/>
        <v>0</v>
      </c>
      <c r="R27" s="66">
        <v>20</v>
      </c>
      <c r="S27" s="81">
        <v>20</v>
      </c>
      <c r="T27" s="61">
        <f t="shared" si="2"/>
        <v>1</v>
      </c>
      <c r="U27" s="82" t="s">
        <v>784</v>
      </c>
      <c r="V27" s="322">
        <f t="shared" si="3"/>
        <v>0</v>
      </c>
      <c r="W27" s="81"/>
      <c r="X27" s="81"/>
      <c r="Y27" s="61">
        <f t="shared" si="4"/>
        <v>0</v>
      </c>
      <c r="Z27" s="82"/>
      <c r="AA27" s="322">
        <f t="shared" si="5"/>
        <v>0</v>
      </c>
    </row>
    <row r="28" spans="1:27" ht="64.900000000000006" customHeight="1">
      <c r="A28" s="638" t="s">
        <v>31</v>
      </c>
      <c r="B28" s="47" t="s">
        <v>95</v>
      </c>
      <c r="C28" s="671"/>
      <c r="D28" s="709" t="s">
        <v>101</v>
      </c>
      <c r="E28" s="700" t="s">
        <v>102</v>
      </c>
      <c r="F28" s="671" t="s">
        <v>99</v>
      </c>
      <c r="G28" s="50" t="s">
        <v>103</v>
      </c>
      <c r="H28" s="20">
        <v>3</v>
      </c>
      <c r="I28" s="85">
        <v>3</v>
      </c>
      <c r="J28" s="61">
        <f t="shared" si="6"/>
        <v>1</v>
      </c>
      <c r="K28" s="82" t="s">
        <v>785</v>
      </c>
      <c r="L28" s="320">
        <f t="shared" si="7"/>
        <v>0</v>
      </c>
      <c r="M28" s="81">
        <v>6</v>
      </c>
      <c r="N28" s="87">
        <v>6</v>
      </c>
      <c r="O28" s="96">
        <f t="shared" si="0"/>
        <v>1</v>
      </c>
      <c r="P28" s="82" t="s">
        <v>783</v>
      </c>
      <c r="Q28" s="325">
        <f t="shared" si="1"/>
        <v>0</v>
      </c>
      <c r="R28" s="66">
        <v>20</v>
      </c>
      <c r="S28" s="81">
        <v>20</v>
      </c>
      <c r="T28" s="61">
        <f t="shared" si="2"/>
        <v>1</v>
      </c>
      <c r="U28" s="82"/>
      <c r="V28" s="322">
        <f t="shared" si="3"/>
        <v>0</v>
      </c>
      <c r="W28" s="81"/>
      <c r="X28" s="81"/>
      <c r="Y28" s="61">
        <f t="shared" si="4"/>
        <v>0</v>
      </c>
      <c r="Z28" s="82"/>
      <c r="AA28" s="322">
        <f t="shared" si="5"/>
        <v>0</v>
      </c>
    </row>
    <row r="29" spans="1:27" ht="64.900000000000006" customHeight="1">
      <c r="A29" s="638"/>
      <c r="B29" s="47" t="s">
        <v>95</v>
      </c>
      <c r="C29" s="671"/>
      <c r="D29" s="710"/>
      <c r="E29" s="701"/>
      <c r="F29" s="670"/>
      <c r="G29" s="50" t="s">
        <v>104</v>
      </c>
      <c r="H29" s="20">
        <v>5</v>
      </c>
      <c r="I29" s="85">
        <v>5</v>
      </c>
      <c r="J29" s="61">
        <f t="shared" si="6"/>
        <v>1</v>
      </c>
      <c r="K29" s="82" t="s">
        <v>786</v>
      </c>
      <c r="L29" s="320">
        <f t="shared" si="7"/>
        <v>0</v>
      </c>
      <c r="M29" s="81">
        <v>6</v>
      </c>
      <c r="N29" s="81">
        <v>6</v>
      </c>
      <c r="O29" s="96">
        <f t="shared" si="0"/>
        <v>1</v>
      </c>
      <c r="P29" s="82" t="s">
        <v>783</v>
      </c>
      <c r="Q29" s="325">
        <f t="shared" si="1"/>
        <v>0</v>
      </c>
      <c r="R29" s="66">
        <v>20</v>
      </c>
      <c r="S29" s="81">
        <v>20</v>
      </c>
      <c r="T29" s="61">
        <f t="shared" si="2"/>
        <v>1</v>
      </c>
      <c r="U29" s="84"/>
      <c r="V29" s="322">
        <f t="shared" si="3"/>
        <v>0</v>
      </c>
      <c r="W29" s="81"/>
      <c r="X29" s="81"/>
      <c r="Y29" s="61">
        <f t="shared" si="4"/>
        <v>0</v>
      </c>
      <c r="Z29" s="84"/>
      <c r="AA29" s="322">
        <f t="shared" si="5"/>
        <v>0</v>
      </c>
    </row>
    <row r="30" spans="1:27" ht="64.900000000000006" customHeight="1">
      <c r="A30" s="638"/>
      <c r="B30" s="51" t="s">
        <v>95</v>
      </c>
      <c r="C30" s="671"/>
      <c r="D30" s="49" t="s">
        <v>105</v>
      </c>
      <c r="E30" s="49" t="s">
        <v>106</v>
      </c>
      <c r="F30" s="42" t="s">
        <v>107</v>
      </c>
      <c r="G30" s="42" t="s">
        <v>108</v>
      </c>
      <c r="H30" s="20">
        <v>5</v>
      </c>
      <c r="I30" s="85">
        <v>5</v>
      </c>
      <c r="J30" s="61">
        <f t="shared" si="6"/>
        <v>1</v>
      </c>
      <c r="K30" s="82"/>
      <c r="L30" s="320">
        <f t="shared" si="7"/>
        <v>0</v>
      </c>
      <c r="M30" s="81"/>
      <c r="N30" s="81"/>
      <c r="O30" s="96">
        <f t="shared" si="0"/>
        <v>0</v>
      </c>
      <c r="P30" s="82"/>
      <c r="Q30" s="325">
        <f t="shared" si="1"/>
        <v>0</v>
      </c>
      <c r="R30" s="66"/>
      <c r="S30" s="81"/>
      <c r="T30" s="61">
        <f t="shared" si="2"/>
        <v>0</v>
      </c>
      <c r="U30" s="86"/>
      <c r="V30" s="322">
        <f t="shared" si="3"/>
        <v>0</v>
      </c>
      <c r="W30" s="81"/>
      <c r="X30" s="81"/>
      <c r="Y30" s="61">
        <f t="shared" si="4"/>
        <v>0</v>
      </c>
      <c r="Z30" s="82"/>
      <c r="AA30" s="322">
        <f t="shared" si="5"/>
        <v>0</v>
      </c>
    </row>
    <row r="31" spans="1:27" ht="64.900000000000006" customHeight="1">
      <c r="A31" s="638" t="s">
        <v>31</v>
      </c>
      <c r="B31" s="51" t="s">
        <v>95</v>
      </c>
      <c r="C31" s="671"/>
      <c r="D31" s="49" t="s">
        <v>109</v>
      </c>
      <c r="E31" s="49" t="s">
        <v>106</v>
      </c>
      <c r="F31" s="45" t="s">
        <v>99</v>
      </c>
      <c r="G31" s="42"/>
      <c r="H31" s="20">
        <v>5</v>
      </c>
      <c r="I31" s="85">
        <v>5</v>
      </c>
      <c r="J31" s="61">
        <f t="shared" si="6"/>
        <v>1</v>
      </c>
      <c r="K31" s="82"/>
      <c r="L31" s="320">
        <f t="shared" si="7"/>
        <v>0</v>
      </c>
      <c r="M31" s="52"/>
      <c r="N31" s="20"/>
      <c r="O31" s="96">
        <f t="shared" si="0"/>
        <v>0</v>
      </c>
      <c r="P31" s="84"/>
      <c r="Q31" s="321">
        <f t="shared" si="1"/>
        <v>0</v>
      </c>
      <c r="R31" s="20"/>
      <c r="S31" s="20"/>
      <c r="T31" s="61">
        <f t="shared" si="2"/>
        <v>0</v>
      </c>
      <c r="U31" s="84"/>
      <c r="V31" s="320">
        <f t="shared" si="3"/>
        <v>0</v>
      </c>
      <c r="W31" s="20"/>
      <c r="X31" s="20"/>
      <c r="Y31" s="61">
        <f t="shared" si="4"/>
        <v>0</v>
      </c>
      <c r="Z31" s="84"/>
      <c r="AA31" s="320">
        <f t="shared" si="5"/>
        <v>0</v>
      </c>
    </row>
    <row r="32" spans="1:27" ht="64.900000000000006" customHeight="1">
      <c r="A32" s="638"/>
      <c r="B32" s="51" t="s">
        <v>95</v>
      </c>
      <c r="C32" s="671"/>
      <c r="D32" s="49" t="s">
        <v>110</v>
      </c>
      <c r="E32" s="49" t="s">
        <v>111</v>
      </c>
      <c r="F32" s="42" t="s">
        <v>112</v>
      </c>
      <c r="G32" s="42"/>
      <c r="H32" s="20"/>
      <c r="I32" s="85"/>
      <c r="J32" s="61">
        <f t="shared" si="6"/>
        <v>0</v>
      </c>
      <c r="K32" s="82" t="s">
        <v>787</v>
      </c>
      <c r="L32" s="320">
        <f t="shared" si="7"/>
        <v>0</v>
      </c>
      <c r="M32" s="52"/>
      <c r="N32" s="20"/>
      <c r="O32" s="96">
        <f t="shared" si="0"/>
        <v>0</v>
      </c>
      <c r="P32" s="84"/>
      <c r="Q32" s="321">
        <f t="shared" si="1"/>
        <v>0</v>
      </c>
      <c r="R32" s="20">
        <v>1</v>
      </c>
      <c r="S32" s="20">
        <v>1</v>
      </c>
      <c r="T32" s="61">
        <f t="shared" si="2"/>
        <v>1</v>
      </c>
      <c r="U32" s="84" t="s">
        <v>788</v>
      </c>
      <c r="V32" s="320">
        <f t="shared" si="3"/>
        <v>0</v>
      </c>
      <c r="W32" s="20"/>
      <c r="X32" s="20"/>
      <c r="Y32" s="61">
        <f t="shared" si="4"/>
        <v>0</v>
      </c>
      <c r="Z32" s="84"/>
      <c r="AA32" s="320">
        <f t="shared" si="5"/>
        <v>0</v>
      </c>
    </row>
    <row r="33" spans="1:27" ht="64.900000000000006" customHeight="1">
      <c r="A33" s="638"/>
      <c r="B33" s="51" t="s">
        <v>95</v>
      </c>
      <c r="C33" s="671"/>
      <c r="D33" s="49" t="s">
        <v>113</v>
      </c>
      <c r="E33" s="49" t="s">
        <v>114</v>
      </c>
      <c r="F33" s="42" t="s">
        <v>115</v>
      </c>
      <c r="G33" s="42" t="s">
        <v>116</v>
      </c>
      <c r="H33" s="52">
        <v>0</v>
      </c>
      <c r="I33" s="85">
        <v>2</v>
      </c>
      <c r="J33" s="61">
        <f t="shared" si="6"/>
        <v>0</v>
      </c>
      <c r="K33" s="84" t="s">
        <v>789</v>
      </c>
      <c r="L33" s="320">
        <f t="shared" si="7"/>
        <v>0</v>
      </c>
      <c r="M33" s="20"/>
      <c r="N33" s="20"/>
      <c r="O33" s="96">
        <f t="shared" si="0"/>
        <v>0</v>
      </c>
      <c r="P33" s="84"/>
      <c r="Q33" s="321">
        <f t="shared" si="1"/>
        <v>0</v>
      </c>
      <c r="R33" s="20"/>
      <c r="S33" s="20"/>
      <c r="T33" s="61">
        <f t="shared" si="2"/>
        <v>0</v>
      </c>
      <c r="U33" s="84"/>
      <c r="V33" s="320">
        <f t="shared" si="3"/>
        <v>0</v>
      </c>
      <c r="W33" s="20"/>
      <c r="X33" s="20"/>
      <c r="Y33" s="61">
        <f t="shared" si="4"/>
        <v>0</v>
      </c>
      <c r="Z33" s="84"/>
      <c r="AA33" s="320">
        <f t="shared" si="5"/>
        <v>0</v>
      </c>
    </row>
    <row r="34" spans="1:27" ht="64.900000000000006" customHeight="1">
      <c r="A34" s="638" t="s">
        <v>31</v>
      </c>
      <c r="B34" s="51" t="s">
        <v>95</v>
      </c>
      <c r="C34" s="671"/>
      <c r="D34" s="49" t="s">
        <v>117</v>
      </c>
      <c r="E34" s="49" t="s">
        <v>118</v>
      </c>
      <c r="F34" s="42" t="s">
        <v>115</v>
      </c>
      <c r="G34" s="42" t="s">
        <v>119</v>
      </c>
      <c r="H34" s="52">
        <v>1</v>
      </c>
      <c r="I34" s="85">
        <v>1</v>
      </c>
      <c r="J34" s="61">
        <f t="shared" si="6"/>
        <v>1</v>
      </c>
      <c r="K34" s="84" t="s">
        <v>790</v>
      </c>
      <c r="L34" s="320">
        <f t="shared" si="7"/>
        <v>0</v>
      </c>
      <c r="M34" s="52">
        <v>0</v>
      </c>
      <c r="N34" s="20">
        <v>0</v>
      </c>
      <c r="O34" s="96">
        <f t="shared" si="0"/>
        <v>0</v>
      </c>
      <c r="P34" s="84"/>
      <c r="Q34" s="321">
        <f t="shared" si="1"/>
        <v>0</v>
      </c>
      <c r="R34" s="52">
        <v>4</v>
      </c>
      <c r="S34" s="20">
        <v>4</v>
      </c>
      <c r="T34" s="61">
        <f t="shared" si="2"/>
        <v>1</v>
      </c>
      <c r="U34" s="326"/>
      <c r="V34" s="320">
        <f t="shared" si="3"/>
        <v>0</v>
      </c>
      <c r="W34" s="20"/>
      <c r="X34" s="20"/>
      <c r="Y34" s="61">
        <f t="shared" si="4"/>
        <v>0</v>
      </c>
      <c r="Z34" s="84"/>
      <c r="AA34" s="320">
        <f t="shared" si="5"/>
        <v>0</v>
      </c>
    </row>
    <row r="35" spans="1:27" ht="64.900000000000006" customHeight="1">
      <c r="A35" s="638"/>
      <c r="B35" s="51" t="s">
        <v>95</v>
      </c>
      <c r="C35" s="671"/>
      <c r="D35" s="49" t="s">
        <v>120</v>
      </c>
      <c r="E35" s="49" t="s">
        <v>121</v>
      </c>
      <c r="F35" s="42" t="s">
        <v>122</v>
      </c>
      <c r="G35" s="42" t="s">
        <v>123</v>
      </c>
      <c r="H35" s="20">
        <v>0</v>
      </c>
      <c r="I35" s="85">
        <v>1</v>
      </c>
      <c r="J35" s="61">
        <f t="shared" si="6"/>
        <v>0</v>
      </c>
      <c r="K35" s="84" t="s">
        <v>789</v>
      </c>
      <c r="L35" s="320">
        <f t="shared" si="7"/>
        <v>0</v>
      </c>
      <c r="M35" s="20">
        <v>0</v>
      </c>
      <c r="N35" s="20">
        <v>0</v>
      </c>
      <c r="O35" s="96">
        <f t="shared" si="0"/>
        <v>0</v>
      </c>
      <c r="P35" s="89"/>
      <c r="Q35" s="321">
        <f t="shared" si="1"/>
        <v>0</v>
      </c>
      <c r="R35" s="20"/>
      <c r="S35" s="20"/>
      <c r="T35" s="61">
        <f t="shared" si="2"/>
        <v>0</v>
      </c>
      <c r="U35" s="327"/>
      <c r="V35" s="320">
        <f t="shared" si="3"/>
        <v>0</v>
      </c>
      <c r="W35" s="20"/>
      <c r="X35" s="20"/>
      <c r="Y35" s="61">
        <f t="shared" si="4"/>
        <v>0</v>
      </c>
      <c r="Z35" s="90"/>
      <c r="AA35" s="320">
        <f t="shared" si="5"/>
        <v>0</v>
      </c>
    </row>
    <row r="36" spans="1:27" ht="64.900000000000006" customHeight="1">
      <c r="A36" s="638"/>
      <c r="B36" s="51" t="s">
        <v>95</v>
      </c>
      <c r="C36" s="670"/>
      <c r="D36" s="53" t="s">
        <v>124</v>
      </c>
      <c r="E36" s="53" t="s">
        <v>125</v>
      </c>
      <c r="F36" s="42" t="s">
        <v>126</v>
      </c>
      <c r="G36" s="53" t="s">
        <v>127</v>
      </c>
      <c r="H36" s="20">
        <v>0</v>
      </c>
      <c r="I36" s="88">
        <v>1</v>
      </c>
      <c r="J36" s="61">
        <f t="shared" si="6"/>
        <v>0</v>
      </c>
      <c r="K36" s="84" t="s">
        <v>789</v>
      </c>
      <c r="L36" s="320">
        <f t="shared" si="7"/>
        <v>0</v>
      </c>
      <c r="M36" s="20">
        <v>3</v>
      </c>
      <c r="N36" s="20">
        <v>3</v>
      </c>
      <c r="O36" s="96">
        <f t="shared" si="0"/>
        <v>1</v>
      </c>
      <c r="P36" s="122"/>
      <c r="Q36" s="321">
        <f t="shared" si="1"/>
        <v>0</v>
      </c>
      <c r="R36" s="20">
        <v>3</v>
      </c>
      <c r="S36" s="20">
        <v>4</v>
      </c>
      <c r="T36" s="61">
        <f t="shared" si="2"/>
        <v>0.75</v>
      </c>
      <c r="U36" s="326"/>
      <c r="V36" s="320">
        <f t="shared" si="3"/>
        <v>0</v>
      </c>
      <c r="W36" s="20"/>
      <c r="X36" s="20"/>
      <c r="Y36" s="61">
        <f t="shared" si="4"/>
        <v>0</v>
      </c>
      <c r="Z36" s="122"/>
      <c r="AA36" s="320">
        <f t="shared" si="5"/>
        <v>0</v>
      </c>
    </row>
    <row r="37" spans="1:27" ht="64.900000000000006" customHeight="1">
      <c r="A37" s="638" t="s">
        <v>31</v>
      </c>
      <c r="B37" s="51" t="s">
        <v>95</v>
      </c>
      <c r="C37" s="672" t="s">
        <v>128</v>
      </c>
      <c r="D37" s="55" t="s">
        <v>129</v>
      </c>
      <c r="E37" s="54" t="s">
        <v>130</v>
      </c>
      <c r="F37" s="54" t="s">
        <v>86</v>
      </c>
      <c r="G37" s="42"/>
      <c r="H37" s="20">
        <v>0</v>
      </c>
      <c r="I37" s="88">
        <v>0</v>
      </c>
      <c r="J37" s="61">
        <f t="shared" si="6"/>
        <v>0</v>
      </c>
      <c r="K37" s="89"/>
      <c r="L37" s="320">
        <f t="shared" si="7"/>
        <v>0</v>
      </c>
      <c r="M37" s="62">
        <v>0</v>
      </c>
      <c r="N37" s="21">
        <v>0</v>
      </c>
      <c r="O37" s="96">
        <f t="shared" si="0"/>
        <v>0</v>
      </c>
      <c r="P37" s="239"/>
      <c r="Q37" s="321">
        <f t="shared" si="1"/>
        <v>0</v>
      </c>
      <c r="R37" s="23">
        <v>1</v>
      </c>
      <c r="S37" s="23">
        <v>1</v>
      </c>
      <c r="T37" s="61">
        <f t="shared" si="2"/>
        <v>1</v>
      </c>
      <c r="U37" s="94" t="s">
        <v>791</v>
      </c>
      <c r="V37" s="320">
        <f t="shared" si="3"/>
        <v>0</v>
      </c>
      <c r="W37" s="87"/>
      <c r="X37" s="107"/>
      <c r="Y37" s="61">
        <f t="shared" si="4"/>
        <v>0</v>
      </c>
      <c r="Z37" s="91"/>
      <c r="AA37" s="320">
        <f t="shared" si="5"/>
        <v>0</v>
      </c>
    </row>
    <row r="38" spans="1:27" ht="64.900000000000006" customHeight="1">
      <c r="A38" s="638"/>
      <c r="B38" s="51" t="s">
        <v>95</v>
      </c>
      <c r="C38" s="672"/>
      <c r="D38" s="56" t="s">
        <v>131</v>
      </c>
      <c r="E38" s="54" t="s">
        <v>132</v>
      </c>
      <c r="F38" s="54" t="s">
        <v>95</v>
      </c>
      <c r="G38" s="54" t="s">
        <v>37</v>
      </c>
      <c r="H38" s="20">
        <v>1</v>
      </c>
      <c r="I38" s="85">
        <v>4</v>
      </c>
      <c r="J38" s="61">
        <f t="shared" si="6"/>
        <v>0.25</v>
      </c>
      <c r="K38" s="84" t="s">
        <v>792</v>
      </c>
      <c r="L38" s="320">
        <f t="shared" si="7"/>
        <v>0</v>
      </c>
      <c r="M38" s="62">
        <v>0</v>
      </c>
      <c r="N38" s="21">
        <v>0</v>
      </c>
      <c r="O38" s="96">
        <f t="shared" si="0"/>
        <v>0</v>
      </c>
      <c r="P38" s="239"/>
      <c r="Q38" s="321">
        <f t="shared" si="1"/>
        <v>0</v>
      </c>
      <c r="R38" s="108"/>
      <c r="S38" s="21"/>
      <c r="T38" s="109">
        <f t="shared" si="2"/>
        <v>0</v>
      </c>
      <c r="U38" s="94"/>
      <c r="V38" s="328">
        <f t="shared" si="3"/>
        <v>0</v>
      </c>
      <c r="W38" s="23"/>
      <c r="X38" s="25"/>
      <c r="Y38" s="61">
        <f t="shared" si="4"/>
        <v>0</v>
      </c>
      <c r="Z38" s="94"/>
      <c r="AA38" s="320">
        <f t="shared" si="5"/>
        <v>0</v>
      </c>
    </row>
    <row r="39" spans="1:27" ht="64.900000000000006" customHeight="1">
      <c r="A39" s="638"/>
      <c r="B39" s="51" t="s">
        <v>95</v>
      </c>
      <c r="C39" s="672"/>
      <c r="D39" s="56" t="s">
        <v>133</v>
      </c>
      <c r="E39" s="54" t="s">
        <v>134</v>
      </c>
      <c r="F39" s="54" t="s">
        <v>95</v>
      </c>
      <c r="G39" s="54" t="s">
        <v>37</v>
      </c>
      <c r="H39" s="21">
        <v>0</v>
      </c>
      <c r="I39" s="88">
        <v>0</v>
      </c>
      <c r="J39" s="61">
        <f t="shared" si="6"/>
        <v>0</v>
      </c>
      <c r="K39" s="84" t="s">
        <v>789</v>
      </c>
      <c r="L39" s="320">
        <f t="shared" si="7"/>
        <v>0</v>
      </c>
      <c r="M39" s="62"/>
      <c r="N39" s="21"/>
      <c r="O39" s="96">
        <f t="shared" si="0"/>
        <v>0</v>
      </c>
      <c r="P39" s="84"/>
      <c r="Q39" s="321">
        <f t="shared" si="1"/>
        <v>0</v>
      </c>
      <c r="R39" s="23">
        <v>3578</v>
      </c>
      <c r="S39" s="25" t="s">
        <v>793</v>
      </c>
      <c r="T39" s="61">
        <f t="shared" si="2"/>
        <v>1</v>
      </c>
      <c r="U39" s="329"/>
      <c r="V39" s="320">
        <f t="shared" si="3"/>
        <v>0</v>
      </c>
      <c r="W39" s="23"/>
      <c r="X39" s="25"/>
      <c r="Y39" s="61">
        <f t="shared" si="4"/>
        <v>0</v>
      </c>
      <c r="Z39" s="92"/>
      <c r="AA39" s="320">
        <f t="shared" si="5"/>
        <v>0</v>
      </c>
    </row>
    <row r="40" spans="1:27" ht="64.900000000000006" customHeight="1">
      <c r="A40" s="638" t="s">
        <v>31</v>
      </c>
      <c r="B40" s="51" t="s">
        <v>95</v>
      </c>
      <c r="C40" s="672"/>
      <c r="D40" s="56" t="s">
        <v>135</v>
      </c>
      <c r="E40" s="54" t="s">
        <v>136</v>
      </c>
      <c r="F40" s="54" t="s">
        <v>95</v>
      </c>
      <c r="G40" s="54" t="s">
        <v>37</v>
      </c>
      <c r="H40" s="21">
        <v>0</v>
      </c>
      <c r="I40" s="88">
        <v>0</v>
      </c>
      <c r="J40" s="61">
        <f t="shared" si="6"/>
        <v>0</v>
      </c>
      <c r="K40" s="92" t="s">
        <v>794</v>
      </c>
      <c r="L40" s="320">
        <f t="shared" si="7"/>
        <v>0</v>
      </c>
      <c r="M40" s="62"/>
      <c r="N40" s="21"/>
      <c r="O40" s="96">
        <f t="shared" si="0"/>
        <v>0</v>
      </c>
      <c r="P40" s="93"/>
      <c r="Q40" s="321">
        <f t="shared" si="1"/>
        <v>0</v>
      </c>
      <c r="R40" s="108"/>
      <c r="S40" s="21"/>
      <c r="T40" s="61">
        <f t="shared" si="2"/>
        <v>0</v>
      </c>
      <c r="U40" s="94"/>
      <c r="V40" s="320">
        <f t="shared" si="3"/>
        <v>0</v>
      </c>
      <c r="W40" s="23"/>
      <c r="X40" s="25"/>
      <c r="Y40" s="61">
        <f t="shared" si="4"/>
        <v>0</v>
      </c>
      <c r="Z40" s="93"/>
      <c r="AA40" s="320">
        <f t="shared" si="5"/>
        <v>0</v>
      </c>
    </row>
    <row r="41" spans="1:27" ht="64.900000000000006" customHeight="1">
      <c r="A41" s="638"/>
      <c r="B41" s="51" t="s">
        <v>95</v>
      </c>
      <c r="C41" s="672"/>
      <c r="D41" s="56" t="s">
        <v>137</v>
      </c>
      <c r="E41" s="54" t="s">
        <v>138</v>
      </c>
      <c r="F41" s="54" t="s">
        <v>95</v>
      </c>
      <c r="G41" s="54" t="s">
        <v>37</v>
      </c>
      <c r="H41" s="21">
        <v>1382</v>
      </c>
      <c r="I41" s="88">
        <v>1382</v>
      </c>
      <c r="J41" s="61">
        <f t="shared" si="6"/>
        <v>1</v>
      </c>
      <c r="K41" s="84"/>
      <c r="L41" s="320">
        <f t="shared" si="7"/>
        <v>0</v>
      </c>
      <c r="M41" s="95"/>
      <c r="N41" s="20"/>
      <c r="O41" s="96">
        <f t="shared" si="0"/>
        <v>0</v>
      </c>
      <c r="P41" s="84"/>
      <c r="Q41" s="321">
        <f t="shared" si="1"/>
        <v>0</v>
      </c>
      <c r="R41" s="20"/>
      <c r="S41" s="20"/>
      <c r="T41" s="61">
        <f t="shared" si="2"/>
        <v>0</v>
      </c>
      <c r="U41" s="84"/>
      <c r="V41" s="320">
        <f t="shared" si="3"/>
        <v>0</v>
      </c>
      <c r="W41" s="81"/>
      <c r="X41" s="81"/>
      <c r="Y41" s="61">
        <f t="shared" si="4"/>
        <v>0</v>
      </c>
      <c r="Z41" s="66"/>
      <c r="AA41" s="322">
        <f t="shared" si="5"/>
        <v>0</v>
      </c>
    </row>
    <row r="42" spans="1:27" ht="64.900000000000006" customHeight="1">
      <c r="A42" s="638"/>
      <c r="B42" s="51" t="s">
        <v>95</v>
      </c>
      <c r="C42" s="672"/>
      <c r="D42" s="56" t="s">
        <v>139</v>
      </c>
      <c r="E42" s="54" t="s">
        <v>140</v>
      </c>
      <c r="F42" s="54" t="s">
        <v>95</v>
      </c>
      <c r="G42" s="42" t="s">
        <v>141</v>
      </c>
      <c r="H42" s="21">
        <v>45</v>
      </c>
      <c r="I42" s="88">
        <v>45</v>
      </c>
      <c r="J42" s="61">
        <f t="shared" si="6"/>
        <v>1</v>
      </c>
      <c r="K42" s="93"/>
      <c r="L42" s="320">
        <f t="shared" si="7"/>
        <v>0</v>
      </c>
      <c r="M42" s="95"/>
      <c r="N42" s="20"/>
      <c r="O42" s="96">
        <f t="shared" si="0"/>
        <v>0</v>
      </c>
      <c r="P42" s="84"/>
      <c r="Q42" s="321">
        <f t="shared" si="1"/>
        <v>0</v>
      </c>
      <c r="R42" s="20">
        <v>0</v>
      </c>
      <c r="S42" s="20">
        <v>0</v>
      </c>
      <c r="T42" s="61">
        <f t="shared" si="2"/>
        <v>0</v>
      </c>
      <c r="U42" s="84"/>
      <c r="V42" s="320">
        <f t="shared" si="3"/>
        <v>0</v>
      </c>
      <c r="W42" s="81"/>
      <c r="X42" s="81"/>
      <c r="Y42" s="61">
        <f t="shared" si="4"/>
        <v>0</v>
      </c>
      <c r="Z42" s="66"/>
      <c r="AA42" s="322">
        <f t="shared" si="5"/>
        <v>0</v>
      </c>
    </row>
    <row r="43" spans="1:27" ht="64.900000000000006" customHeight="1">
      <c r="A43" s="57" t="s">
        <v>142</v>
      </c>
      <c r="B43" s="51" t="s">
        <v>95</v>
      </c>
      <c r="C43" s="672"/>
      <c r="D43" s="56" t="s">
        <v>143</v>
      </c>
      <c r="E43" s="54" t="s">
        <v>144</v>
      </c>
      <c r="F43" s="54" t="s">
        <v>95</v>
      </c>
      <c r="G43" s="54" t="s">
        <v>37</v>
      </c>
      <c r="H43" s="52">
        <v>0</v>
      </c>
      <c r="I43" s="85">
        <v>0</v>
      </c>
      <c r="J43" s="61">
        <f t="shared" si="6"/>
        <v>0</v>
      </c>
      <c r="K43" s="84"/>
      <c r="L43" s="320">
        <f t="shared" si="7"/>
        <v>0</v>
      </c>
      <c r="M43" s="95"/>
      <c r="N43" s="20"/>
      <c r="O43" s="96">
        <f t="shared" si="0"/>
        <v>0</v>
      </c>
      <c r="P43" s="84"/>
      <c r="Q43" s="321">
        <f t="shared" si="1"/>
        <v>0</v>
      </c>
      <c r="R43" s="20"/>
      <c r="S43" s="20"/>
      <c r="T43" s="61">
        <f t="shared" si="2"/>
        <v>0</v>
      </c>
      <c r="U43" s="84"/>
      <c r="V43" s="320">
        <f t="shared" si="3"/>
        <v>0</v>
      </c>
      <c r="W43" s="81"/>
      <c r="X43" s="81"/>
      <c r="Y43" s="61">
        <f t="shared" si="4"/>
        <v>0</v>
      </c>
      <c r="Z43" s="123"/>
      <c r="AA43" s="322">
        <f t="shared" si="5"/>
        <v>0</v>
      </c>
    </row>
    <row r="44" spans="1:27" ht="64.900000000000006" customHeight="1">
      <c r="A44" s="57" t="s">
        <v>145</v>
      </c>
      <c r="B44" s="51" t="s">
        <v>95</v>
      </c>
      <c r="C44" s="58" t="s">
        <v>146</v>
      </c>
      <c r="D44" s="58" t="s">
        <v>147</v>
      </c>
      <c r="E44" s="42" t="s">
        <v>148</v>
      </c>
      <c r="F44" s="42" t="s">
        <v>149</v>
      </c>
      <c r="G44" s="42" t="s">
        <v>150</v>
      </c>
      <c r="H44" s="52">
        <v>0</v>
      </c>
      <c r="I44" s="85">
        <v>0</v>
      </c>
      <c r="J44" s="61">
        <f t="shared" si="6"/>
        <v>0</v>
      </c>
      <c r="K44" s="84" t="s">
        <v>789</v>
      </c>
      <c r="L44" s="320">
        <f t="shared" si="7"/>
        <v>0</v>
      </c>
      <c r="M44" s="95"/>
      <c r="N44" s="20"/>
      <c r="O44" s="96">
        <f t="shared" si="0"/>
        <v>0</v>
      </c>
      <c r="P44" s="84"/>
      <c r="Q44" s="321">
        <f t="shared" si="1"/>
        <v>0</v>
      </c>
      <c r="R44" s="52"/>
      <c r="S44" s="20"/>
      <c r="T44" s="61">
        <f t="shared" si="2"/>
        <v>0</v>
      </c>
      <c r="U44" s="330"/>
      <c r="V44" s="320">
        <f t="shared" si="3"/>
        <v>0</v>
      </c>
      <c r="W44" s="81"/>
      <c r="X44" s="110"/>
      <c r="Y44" s="61">
        <f t="shared" si="4"/>
        <v>0</v>
      </c>
      <c r="Z44" s="123"/>
      <c r="AA44" s="322">
        <f t="shared" si="5"/>
        <v>0</v>
      </c>
    </row>
    <row r="45" spans="1:27" ht="64.900000000000006" customHeight="1">
      <c r="A45" s="639" t="s">
        <v>31</v>
      </c>
      <c r="B45" s="586" t="s">
        <v>149</v>
      </c>
      <c r="C45" s="669" t="s">
        <v>151</v>
      </c>
      <c r="D45" s="42" t="s">
        <v>152</v>
      </c>
      <c r="E45" s="42" t="s">
        <v>153</v>
      </c>
      <c r="F45" s="42" t="s">
        <v>154</v>
      </c>
      <c r="G45" s="24">
        <v>5</v>
      </c>
      <c r="H45" s="20">
        <v>3</v>
      </c>
      <c r="I45" s="85">
        <v>3</v>
      </c>
      <c r="J45" s="61">
        <f t="shared" si="6"/>
        <v>1</v>
      </c>
      <c r="K45" s="12" t="s">
        <v>795</v>
      </c>
      <c r="L45" s="320">
        <f t="shared" si="7"/>
        <v>0.6</v>
      </c>
      <c r="M45" s="20">
        <v>1</v>
      </c>
      <c r="N45" s="20">
        <v>1</v>
      </c>
      <c r="O45" s="61">
        <f t="shared" si="0"/>
        <v>1</v>
      </c>
      <c r="P45" s="84" t="s">
        <v>796</v>
      </c>
      <c r="Q45" s="320">
        <f t="shared" si="1"/>
        <v>0.8</v>
      </c>
      <c r="R45" s="20">
        <v>1</v>
      </c>
      <c r="S45" s="20">
        <v>1</v>
      </c>
      <c r="T45" s="61">
        <f t="shared" si="2"/>
        <v>1</v>
      </c>
      <c r="U45" s="331" t="s">
        <v>797</v>
      </c>
      <c r="V45" s="320">
        <f t="shared" si="3"/>
        <v>1</v>
      </c>
      <c r="W45" s="20"/>
      <c r="X45" s="20"/>
      <c r="Y45" s="61">
        <f t="shared" si="4"/>
        <v>0</v>
      </c>
      <c r="Z45" s="84"/>
      <c r="AA45" s="320">
        <f>IFERROR(IF(G45="Según demanda",(W45+R45+M45+H45)/(I45+N45+S45+X45),(W45+R45+M45+H45)/G45),0)</f>
        <v>1</v>
      </c>
    </row>
    <row r="46" spans="1:27" ht="64.900000000000006" customHeight="1">
      <c r="A46" s="639"/>
      <c r="B46" s="587"/>
      <c r="C46" s="671"/>
      <c r="D46" s="42" t="s">
        <v>155</v>
      </c>
      <c r="E46" s="42" t="s">
        <v>156</v>
      </c>
      <c r="F46" s="42" t="s">
        <v>157</v>
      </c>
      <c r="G46" s="24">
        <v>4</v>
      </c>
      <c r="H46" s="20">
        <v>1</v>
      </c>
      <c r="I46" s="85">
        <v>1</v>
      </c>
      <c r="J46" s="61">
        <f t="shared" si="6"/>
        <v>1</v>
      </c>
      <c r="K46" s="84" t="s">
        <v>798</v>
      </c>
      <c r="L46" s="320">
        <f t="shared" si="7"/>
        <v>0.25</v>
      </c>
      <c r="M46" s="20">
        <v>1</v>
      </c>
      <c r="N46" s="20">
        <v>1</v>
      </c>
      <c r="O46" s="61">
        <f t="shared" si="0"/>
        <v>1</v>
      </c>
      <c r="P46" s="84" t="s">
        <v>799</v>
      </c>
      <c r="Q46" s="320">
        <f t="shared" si="1"/>
        <v>0.5</v>
      </c>
      <c r="R46" s="20">
        <v>1</v>
      </c>
      <c r="S46" s="20">
        <v>1</v>
      </c>
      <c r="T46" s="61">
        <f t="shared" si="2"/>
        <v>1</v>
      </c>
      <c r="U46" s="84" t="s">
        <v>800</v>
      </c>
      <c r="V46" s="320">
        <f t="shared" si="3"/>
        <v>0.75</v>
      </c>
      <c r="W46" s="20"/>
      <c r="X46" s="20"/>
      <c r="Y46" s="61">
        <f t="shared" si="4"/>
        <v>0</v>
      </c>
      <c r="Z46" s="84"/>
      <c r="AA46" s="320">
        <f>IFERROR(IF(G46="Según demanda",(W46+R46+M46+H46)/(I46+N46+S46+X46),(W46+R46+M46+H46)/G46),0)</f>
        <v>0.75</v>
      </c>
    </row>
    <row r="47" spans="1:27" ht="64.900000000000006" customHeight="1">
      <c r="A47" s="639"/>
      <c r="B47" s="587"/>
      <c r="C47" s="670"/>
      <c r="D47" s="42" t="s">
        <v>159</v>
      </c>
      <c r="E47" s="42" t="s">
        <v>160</v>
      </c>
      <c r="F47" s="42" t="s">
        <v>161</v>
      </c>
      <c r="G47" s="24">
        <v>4</v>
      </c>
      <c r="H47" s="20">
        <v>1</v>
      </c>
      <c r="I47" s="85">
        <v>1</v>
      </c>
      <c r="J47" s="61">
        <f t="shared" si="6"/>
        <v>1</v>
      </c>
      <c r="K47" s="84" t="s">
        <v>801</v>
      </c>
      <c r="L47" s="320">
        <f t="shared" si="7"/>
        <v>0.25</v>
      </c>
      <c r="M47" s="20">
        <v>1</v>
      </c>
      <c r="N47" s="20">
        <v>1</v>
      </c>
      <c r="O47" s="61">
        <f t="shared" si="0"/>
        <v>1</v>
      </c>
      <c r="P47" s="84" t="s">
        <v>802</v>
      </c>
      <c r="Q47" s="320">
        <f t="shared" si="1"/>
        <v>0.5</v>
      </c>
      <c r="R47" s="20">
        <v>1</v>
      </c>
      <c r="S47" s="20">
        <v>1</v>
      </c>
      <c r="T47" s="61">
        <f t="shared" si="2"/>
        <v>1</v>
      </c>
      <c r="U47" s="84" t="s">
        <v>803</v>
      </c>
      <c r="V47" s="320">
        <f t="shared" si="3"/>
        <v>0.75</v>
      </c>
      <c r="W47" s="20"/>
      <c r="X47" s="20"/>
      <c r="Y47" s="61">
        <f t="shared" si="4"/>
        <v>0</v>
      </c>
      <c r="Z47" s="84"/>
      <c r="AA47" s="320">
        <f>IFERROR(IF(G47="Según demanda",(W47+R47+M47+H47)/(I47+N47+S47+X47),(W47+R47+M47+H47)/G47),0)</f>
        <v>0.75</v>
      </c>
    </row>
    <row r="48" spans="1:27" ht="64.900000000000006" customHeight="1">
      <c r="A48" s="639"/>
      <c r="B48" s="587"/>
      <c r="C48" s="669" t="s">
        <v>162</v>
      </c>
      <c r="D48" s="42" t="s">
        <v>163</v>
      </c>
      <c r="E48" s="42" t="s">
        <v>164</v>
      </c>
      <c r="F48" s="42" t="s">
        <v>165</v>
      </c>
      <c r="G48" s="24" t="s">
        <v>158</v>
      </c>
      <c r="H48" s="20">
        <v>13</v>
      </c>
      <c r="I48" s="88">
        <v>13</v>
      </c>
      <c r="J48" s="61">
        <f t="shared" si="6"/>
        <v>1</v>
      </c>
      <c r="K48" s="12" t="s">
        <v>804</v>
      </c>
      <c r="L48" s="320">
        <f t="shared" si="7"/>
        <v>1</v>
      </c>
      <c r="M48" s="20">
        <v>13</v>
      </c>
      <c r="N48" s="20">
        <v>13</v>
      </c>
      <c r="O48" s="61">
        <f t="shared" si="0"/>
        <v>1</v>
      </c>
      <c r="P48" s="84" t="s">
        <v>805</v>
      </c>
      <c r="Q48" s="320">
        <f t="shared" si="1"/>
        <v>1</v>
      </c>
      <c r="R48" s="20">
        <v>13</v>
      </c>
      <c r="S48" s="20">
        <v>13</v>
      </c>
      <c r="T48" s="61">
        <f t="shared" si="2"/>
        <v>1</v>
      </c>
      <c r="U48" s="84" t="s">
        <v>806</v>
      </c>
      <c r="V48" s="320">
        <f t="shared" si="3"/>
        <v>1</v>
      </c>
      <c r="W48" s="20"/>
      <c r="X48" s="20"/>
      <c r="Y48" s="61">
        <f t="shared" si="4"/>
        <v>0</v>
      </c>
      <c r="Z48" s="84"/>
      <c r="AA48" s="320">
        <f>IFERROR(IF(G48="Según demanda",(W48+R48+M48+H48)/(I48+N48+S48+X48),(W48+R48+M48+H48)/G48),0)</f>
        <v>1</v>
      </c>
    </row>
    <row r="49" spans="1:27" ht="64.900000000000006" customHeight="1">
      <c r="A49" s="639"/>
      <c r="B49" s="587"/>
      <c r="C49" s="670"/>
      <c r="D49" s="42" t="s">
        <v>807</v>
      </c>
      <c r="E49" s="62" t="s">
        <v>808</v>
      </c>
      <c r="F49" s="62" t="s">
        <v>809</v>
      </c>
      <c r="G49" s="17" t="s">
        <v>158</v>
      </c>
      <c r="H49" s="20">
        <v>26</v>
      </c>
      <c r="I49" s="88">
        <v>26</v>
      </c>
      <c r="J49" s="61">
        <f t="shared" si="6"/>
        <v>1</v>
      </c>
      <c r="K49" s="332" t="s">
        <v>810</v>
      </c>
      <c r="L49" s="320">
        <v>0.25</v>
      </c>
      <c r="M49" s="20">
        <v>58</v>
      </c>
      <c r="N49" s="20">
        <v>58</v>
      </c>
      <c r="O49" s="61">
        <f t="shared" si="0"/>
        <v>1</v>
      </c>
      <c r="P49" s="90" t="s">
        <v>811</v>
      </c>
      <c r="Q49" s="320">
        <v>0.5</v>
      </c>
      <c r="R49" s="20">
        <v>41</v>
      </c>
      <c r="S49" s="20">
        <v>41</v>
      </c>
      <c r="T49" s="61">
        <f t="shared" si="2"/>
        <v>1</v>
      </c>
      <c r="U49" s="90" t="s">
        <v>812</v>
      </c>
      <c r="V49" s="320">
        <f t="shared" si="3"/>
        <v>1</v>
      </c>
      <c r="W49" s="20"/>
      <c r="X49" s="20"/>
      <c r="Y49" s="61">
        <f t="shared" si="4"/>
        <v>0</v>
      </c>
      <c r="Z49" s="90"/>
      <c r="AA49" s="320">
        <f t="shared" ref="AA49:AA54" si="8">IFERROR(IF(G49="Según demanda",(W49+R49+M49+H49)/(I49+N49+S49+X49),(W49+R49+M49+H49)/G49),0)</f>
        <v>1</v>
      </c>
    </row>
    <row r="50" spans="1:27" ht="64.900000000000006" customHeight="1">
      <c r="A50" s="639"/>
      <c r="B50" s="587"/>
      <c r="C50" s="42" t="s">
        <v>166</v>
      </c>
      <c r="D50" s="42" t="s">
        <v>813</v>
      </c>
      <c r="E50" s="42" t="s">
        <v>167</v>
      </c>
      <c r="F50" s="14" t="s">
        <v>168</v>
      </c>
      <c r="G50" s="17" t="s">
        <v>158</v>
      </c>
      <c r="H50" s="20">
        <v>147</v>
      </c>
      <c r="I50" s="88">
        <v>147</v>
      </c>
      <c r="J50" s="61">
        <f t="shared" si="6"/>
        <v>1</v>
      </c>
      <c r="K50" s="332" t="s">
        <v>814</v>
      </c>
      <c r="L50" s="320">
        <v>0.25</v>
      </c>
      <c r="M50" s="20">
        <v>102</v>
      </c>
      <c r="N50" s="20">
        <v>102</v>
      </c>
      <c r="O50" s="61">
        <f t="shared" si="0"/>
        <v>1</v>
      </c>
      <c r="P50" s="90" t="s">
        <v>815</v>
      </c>
      <c r="Q50" s="320">
        <v>0.5</v>
      </c>
      <c r="R50" s="20">
        <v>88</v>
      </c>
      <c r="S50" s="20">
        <v>88</v>
      </c>
      <c r="T50" s="61">
        <f t="shared" si="2"/>
        <v>1</v>
      </c>
      <c r="U50" s="90" t="s">
        <v>816</v>
      </c>
      <c r="V50" s="320">
        <v>0.75</v>
      </c>
      <c r="W50" s="20"/>
      <c r="X50" s="20"/>
      <c r="Y50" s="61"/>
      <c r="Z50" s="90"/>
      <c r="AA50" s="320"/>
    </row>
    <row r="51" spans="1:27" ht="64.900000000000006" customHeight="1">
      <c r="A51" s="639"/>
      <c r="B51" s="587"/>
      <c r="C51" s="63" t="s">
        <v>169</v>
      </c>
      <c r="D51" s="42" t="s">
        <v>170</v>
      </c>
      <c r="E51" s="42" t="s">
        <v>171</v>
      </c>
      <c r="F51" s="42" t="s">
        <v>172</v>
      </c>
      <c r="G51" s="17" t="s">
        <v>158</v>
      </c>
      <c r="H51" s="20">
        <v>112</v>
      </c>
      <c r="I51" s="85">
        <v>112</v>
      </c>
      <c r="J51" s="61">
        <f t="shared" si="6"/>
        <v>1</v>
      </c>
      <c r="K51" s="326" t="s">
        <v>817</v>
      </c>
      <c r="L51" s="320">
        <v>0.25</v>
      </c>
      <c r="M51" s="20">
        <v>124</v>
      </c>
      <c r="N51" s="20">
        <v>124</v>
      </c>
      <c r="O51" s="61">
        <f t="shared" si="0"/>
        <v>1</v>
      </c>
      <c r="P51" s="326" t="s">
        <v>818</v>
      </c>
      <c r="Q51" s="320">
        <v>0.5</v>
      </c>
      <c r="R51" s="20">
        <v>139</v>
      </c>
      <c r="S51" s="20">
        <v>139</v>
      </c>
      <c r="T51" s="61">
        <f t="shared" si="2"/>
        <v>1</v>
      </c>
      <c r="U51" s="326" t="s">
        <v>819</v>
      </c>
      <c r="V51" s="320">
        <v>0.75</v>
      </c>
      <c r="W51" s="20"/>
      <c r="X51" s="20"/>
      <c r="Y51" s="61">
        <f t="shared" si="4"/>
        <v>0</v>
      </c>
      <c r="Z51" s="122"/>
      <c r="AA51" s="320">
        <f t="shared" si="8"/>
        <v>1</v>
      </c>
    </row>
    <row r="52" spans="1:27" ht="64.900000000000006" customHeight="1">
      <c r="A52" s="640" t="s">
        <v>173</v>
      </c>
      <c r="B52" s="64" t="s">
        <v>174</v>
      </c>
      <c r="C52" s="86" t="s">
        <v>820</v>
      </c>
      <c r="D52" s="58" t="s">
        <v>821</v>
      </c>
      <c r="E52" s="86" t="s">
        <v>822</v>
      </c>
      <c r="F52" s="42" t="s">
        <v>823</v>
      </c>
      <c r="G52" s="66">
        <v>55</v>
      </c>
      <c r="H52" s="66">
        <v>8</v>
      </c>
      <c r="I52" s="66">
        <v>55</v>
      </c>
      <c r="J52" s="61">
        <f>IFERROR((H52/I52),0)</f>
        <v>0.14545454545454545</v>
      </c>
      <c r="K52" s="111" t="s">
        <v>824</v>
      </c>
      <c r="L52" s="320">
        <f t="shared" ref="L52:L54" si="9">IFERROR(IF(G52="Según demanda",H52/I52,H52/G52),0)</f>
        <v>0.14545454545454545</v>
      </c>
      <c r="M52" s="111">
        <v>11</v>
      </c>
      <c r="N52" s="111">
        <v>55</v>
      </c>
      <c r="O52" s="61">
        <f t="shared" si="0"/>
        <v>0.2</v>
      </c>
      <c r="P52" s="111" t="s">
        <v>825</v>
      </c>
      <c r="Q52" s="320">
        <f t="shared" ref="Q52:Q54" si="10">IFERROR(IF(G52="Según demanda",(M52+H52)/(I52+N52),(M52+H52)/G52),0)</f>
        <v>0.34545454545454546</v>
      </c>
      <c r="R52" s="111">
        <v>9</v>
      </c>
      <c r="S52" s="111">
        <v>55</v>
      </c>
      <c r="T52" s="61">
        <f t="shared" si="2"/>
        <v>0.16363636363636364</v>
      </c>
      <c r="U52" s="111" t="s">
        <v>825</v>
      </c>
      <c r="V52" s="320">
        <f>IFERROR(IF(G52="Según demanda",(R52+M52+H52)/(I52+N52+S52),(R52+M52+H52)/G52),0)</f>
        <v>0.50909090909090904</v>
      </c>
      <c r="W52" s="112"/>
      <c r="X52" s="111">
        <v>55</v>
      </c>
      <c r="Y52" s="61">
        <f t="shared" si="4"/>
        <v>0</v>
      </c>
      <c r="Z52" s="114"/>
      <c r="AA52" s="320">
        <f t="shared" si="8"/>
        <v>0.50909090909090904</v>
      </c>
    </row>
    <row r="53" spans="1:27" ht="64.900000000000006" customHeight="1">
      <c r="A53" s="640"/>
      <c r="B53" s="64" t="s">
        <v>174</v>
      </c>
      <c r="C53" s="86" t="s">
        <v>826</v>
      </c>
      <c r="D53" s="99" t="s">
        <v>827</v>
      </c>
      <c r="E53" s="86" t="s">
        <v>828</v>
      </c>
      <c r="F53" s="333">
        <v>1</v>
      </c>
      <c r="G53" s="66">
        <v>1</v>
      </c>
      <c r="H53" s="66">
        <v>0</v>
      </c>
      <c r="I53" s="66">
        <v>1</v>
      </c>
      <c r="J53" s="61">
        <f t="shared" ref="J53:J54" si="11">IFERROR((H53/I53),0)</f>
        <v>0</v>
      </c>
      <c r="K53" s="111" t="s">
        <v>829</v>
      </c>
      <c r="L53" s="320">
        <f t="shared" si="9"/>
        <v>0</v>
      </c>
      <c r="M53" s="111">
        <v>1</v>
      </c>
      <c r="N53" s="111">
        <v>1</v>
      </c>
      <c r="O53" s="61">
        <f t="shared" si="0"/>
        <v>1</v>
      </c>
      <c r="P53" s="111" t="s">
        <v>830</v>
      </c>
      <c r="Q53" s="320">
        <f t="shared" si="10"/>
        <v>1</v>
      </c>
      <c r="R53" s="111">
        <v>0</v>
      </c>
      <c r="S53" s="111">
        <v>1</v>
      </c>
      <c r="T53" s="61">
        <f t="shared" si="2"/>
        <v>0</v>
      </c>
      <c r="U53" s="111" t="s">
        <v>831</v>
      </c>
      <c r="V53" s="320">
        <f t="shared" ref="V53:V54" si="12">IFERROR(IF(G53="Según demanda",(R53+M53+H53)/(I53+N53+S53),(R53+M53+H53)/G53),0)</f>
        <v>1</v>
      </c>
      <c r="W53" s="112">
        <v>0</v>
      </c>
      <c r="X53" s="111">
        <v>1</v>
      </c>
      <c r="Y53" s="61">
        <f t="shared" si="4"/>
        <v>0</v>
      </c>
      <c r="Z53" s="114"/>
      <c r="AA53" s="320">
        <f t="shared" si="8"/>
        <v>1</v>
      </c>
    </row>
    <row r="54" spans="1:27" ht="64.900000000000006" customHeight="1">
      <c r="A54" s="640"/>
      <c r="B54" s="64" t="s">
        <v>174</v>
      </c>
      <c r="C54" s="86" t="s">
        <v>832</v>
      </c>
      <c r="D54" s="99" t="s">
        <v>833</v>
      </c>
      <c r="E54" s="86" t="s">
        <v>834</v>
      </c>
      <c r="F54" s="333">
        <v>2</v>
      </c>
      <c r="G54" s="66">
        <v>2</v>
      </c>
      <c r="H54" s="66">
        <v>0</v>
      </c>
      <c r="I54" s="66">
        <v>2</v>
      </c>
      <c r="J54" s="61">
        <f t="shared" si="11"/>
        <v>0</v>
      </c>
      <c r="K54" s="111" t="s">
        <v>835</v>
      </c>
      <c r="L54" s="320">
        <f t="shared" si="9"/>
        <v>0</v>
      </c>
      <c r="M54" s="111">
        <v>1</v>
      </c>
      <c r="N54" s="111">
        <v>2</v>
      </c>
      <c r="O54" s="61">
        <f t="shared" si="0"/>
        <v>0.5</v>
      </c>
      <c r="P54" s="111" t="s">
        <v>836</v>
      </c>
      <c r="Q54" s="320">
        <f t="shared" si="10"/>
        <v>0.5</v>
      </c>
      <c r="R54" s="111">
        <v>0</v>
      </c>
      <c r="S54" s="111">
        <v>2</v>
      </c>
      <c r="T54" s="61">
        <f t="shared" si="2"/>
        <v>0</v>
      </c>
      <c r="U54" s="66" t="s">
        <v>837</v>
      </c>
      <c r="V54" s="320">
        <f t="shared" si="12"/>
        <v>0.5</v>
      </c>
      <c r="W54" s="114"/>
      <c r="X54" s="111">
        <v>2</v>
      </c>
      <c r="Y54" s="61">
        <f t="shared" si="4"/>
        <v>0</v>
      </c>
      <c r="Z54" s="114"/>
      <c r="AA54" s="320">
        <f t="shared" si="8"/>
        <v>0.5</v>
      </c>
    </row>
    <row r="55" spans="1:27" ht="64.900000000000006" customHeight="1">
      <c r="A55" s="586" t="s">
        <v>175</v>
      </c>
      <c r="B55" s="650" t="s">
        <v>176</v>
      </c>
      <c r="C55" s="673" t="s">
        <v>177</v>
      </c>
      <c r="D55" s="690" t="s">
        <v>178</v>
      </c>
      <c r="E55" s="702" t="s">
        <v>179</v>
      </c>
      <c r="F55" s="688" t="s">
        <v>176</v>
      </c>
      <c r="G55" s="717" t="s">
        <v>180</v>
      </c>
      <c r="H55" s="655" t="s">
        <v>181</v>
      </c>
      <c r="I55" s="717" t="s">
        <v>182</v>
      </c>
      <c r="J55" s="723">
        <v>1</v>
      </c>
      <c r="K55" s="730" t="s">
        <v>183</v>
      </c>
      <c r="L55" s="740" t="s">
        <v>184</v>
      </c>
      <c r="M55" s="717"/>
      <c r="N55" s="98"/>
      <c r="O55" s="96">
        <f t="shared" ref="O55:O57" si="13">IFERROR((M55/N55),0)</f>
        <v>0</v>
      </c>
      <c r="P55" s="58"/>
      <c r="Q55" s="13">
        <v>1</v>
      </c>
      <c r="R55" s="115"/>
      <c r="S55" s="98"/>
      <c r="T55" s="61">
        <f t="shared" ref="T55:T57" si="14">IFERROR((R55/S55),0)</f>
        <v>0</v>
      </c>
      <c r="U55" s="42"/>
      <c r="V55" s="26">
        <v>1</v>
      </c>
      <c r="W55" s="115"/>
      <c r="X55" s="98"/>
      <c r="Y55" s="61">
        <f t="shared" ref="Y55:Y57" si="15">IFERROR((W55/X55),0)</f>
        <v>0</v>
      </c>
      <c r="Z55" s="42"/>
      <c r="AA55" s="26">
        <v>1</v>
      </c>
    </row>
    <row r="56" spans="1:27" ht="64.900000000000006" customHeight="1">
      <c r="A56" s="587"/>
      <c r="B56" s="651"/>
      <c r="C56" s="674"/>
      <c r="D56" s="691"/>
      <c r="E56" s="703"/>
      <c r="F56" s="685"/>
      <c r="G56" s="718"/>
      <c r="H56" s="656"/>
      <c r="I56" s="718"/>
      <c r="J56" s="724"/>
      <c r="K56" s="731"/>
      <c r="L56" s="741"/>
      <c r="M56" s="718"/>
      <c r="N56" s="98"/>
      <c r="O56" s="96">
        <f t="shared" si="13"/>
        <v>0</v>
      </c>
      <c r="P56" s="58"/>
      <c r="Q56" s="13">
        <v>1</v>
      </c>
      <c r="R56" s="60"/>
      <c r="S56" s="98"/>
      <c r="T56" s="96">
        <f t="shared" si="14"/>
        <v>0</v>
      </c>
      <c r="U56" s="42"/>
      <c r="V56" s="13">
        <v>1</v>
      </c>
      <c r="W56" s="60"/>
      <c r="X56" s="98"/>
      <c r="Y56" s="96">
        <f t="shared" si="15"/>
        <v>0</v>
      </c>
      <c r="Z56" s="42"/>
      <c r="AA56" s="13">
        <v>1</v>
      </c>
    </row>
    <row r="57" spans="1:27" ht="64.900000000000006" customHeight="1">
      <c r="A57" s="587"/>
      <c r="B57" s="652"/>
      <c r="C57" s="674"/>
      <c r="D57" s="73" t="s">
        <v>185</v>
      </c>
      <c r="E57" s="74" t="s">
        <v>186</v>
      </c>
      <c r="F57" s="62" t="s">
        <v>187</v>
      </c>
      <c r="G57" s="14" t="s">
        <v>188</v>
      </c>
      <c r="H57" s="75" t="s">
        <v>189</v>
      </c>
      <c r="I57" s="14" t="s">
        <v>190</v>
      </c>
      <c r="J57" s="268">
        <v>1</v>
      </c>
      <c r="K57" s="99" t="s">
        <v>183</v>
      </c>
      <c r="L57" s="7" t="s">
        <v>191</v>
      </c>
      <c r="M57" s="14"/>
      <c r="N57" s="721"/>
      <c r="O57" s="755">
        <f t="shared" si="13"/>
        <v>0</v>
      </c>
      <c r="P57" s="692"/>
      <c r="Q57" s="765">
        <v>1</v>
      </c>
      <c r="R57" s="771"/>
      <c r="S57" s="770"/>
      <c r="T57" s="779">
        <f t="shared" si="14"/>
        <v>0</v>
      </c>
      <c r="U57" s="675"/>
      <c r="V57" s="782">
        <v>1</v>
      </c>
      <c r="W57" s="771"/>
      <c r="X57" s="770"/>
      <c r="Y57" s="779">
        <f t="shared" si="15"/>
        <v>0</v>
      </c>
      <c r="Z57" s="675"/>
      <c r="AA57" s="782">
        <v>1</v>
      </c>
    </row>
    <row r="58" spans="1:27" ht="64.900000000000006" customHeight="1">
      <c r="A58" s="587"/>
      <c r="B58" s="650" t="s">
        <v>176</v>
      </c>
      <c r="C58" s="67" t="s">
        <v>192</v>
      </c>
      <c r="D58" s="67" t="s">
        <v>193</v>
      </c>
      <c r="E58" s="68" t="s">
        <v>194</v>
      </c>
      <c r="F58" s="69" t="s">
        <v>176</v>
      </c>
      <c r="G58" s="63" t="s">
        <v>195</v>
      </c>
      <c r="H58" s="70" t="s">
        <v>196</v>
      </c>
      <c r="I58" s="63" t="s">
        <v>197</v>
      </c>
      <c r="J58" s="269">
        <v>1</v>
      </c>
      <c r="K58" s="97" t="s">
        <v>183</v>
      </c>
      <c r="L58" s="266" t="s">
        <v>191</v>
      </c>
      <c r="M58" s="63"/>
      <c r="N58" s="722"/>
      <c r="O58" s="756"/>
      <c r="P58" s="693"/>
      <c r="Q58" s="766"/>
      <c r="R58" s="771"/>
      <c r="S58" s="770"/>
      <c r="T58" s="779"/>
      <c r="U58" s="675"/>
      <c r="V58" s="782"/>
      <c r="W58" s="771"/>
      <c r="X58" s="770"/>
      <c r="Y58" s="779"/>
      <c r="Z58" s="675"/>
      <c r="AA58" s="782"/>
    </row>
    <row r="59" spans="1:27" ht="64.900000000000006" customHeight="1">
      <c r="A59" s="587"/>
      <c r="B59" s="651"/>
      <c r="C59" s="675" t="s">
        <v>198</v>
      </c>
      <c r="D59" s="676" t="s">
        <v>199</v>
      </c>
      <c r="E59" s="704" t="s">
        <v>200</v>
      </c>
      <c r="F59" s="688" t="s">
        <v>176</v>
      </c>
      <c r="G59" s="717" t="s">
        <v>201</v>
      </c>
      <c r="H59" s="655" t="s">
        <v>202</v>
      </c>
      <c r="I59" s="717" t="s">
        <v>203</v>
      </c>
      <c r="J59" s="723">
        <v>1</v>
      </c>
      <c r="K59" s="730" t="s">
        <v>183</v>
      </c>
      <c r="L59" s="740" t="s">
        <v>191</v>
      </c>
      <c r="M59" s="717"/>
      <c r="N59" s="721"/>
      <c r="O59" s="755">
        <f t="shared" ref="O59" si="16">IFERROR((M59/N59),0)</f>
        <v>0</v>
      </c>
      <c r="P59" s="692"/>
      <c r="Q59" s="765">
        <f t="shared" ref="Q59" si="17">IFERROR(IF(L59="Según demanda",M59/N59,M59/L59),0)</f>
        <v>0</v>
      </c>
      <c r="R59" s="771"/>
      <c r="S59" s="770"/>
      <c r="T59" s="779">
        <f t="shared" ref="T59" si="18">IFERROR((R59/S59),0)</f>
        <v>0</v>
      </c>
      <c r="U59" s="675"/>
      <c r="V59" s="782">
        <f t="shared" ref="V59" si="19">IFERROR(IF(Q59="Según demanda",R59/S59,R59/Q59),0)</f>
        <v>0</v>
      </c>
      <c r="W59" s="771"/>
      <c r="X59" s="770"/>
      <c r="Y59" s="779">
        <f t="shared" ref="Y59" si="20">IFERROR((W59/X59),0)</f>
        <v>0</v>
      </c>
      <c r="Z59" s="675"/>
      <c r="AA59" s="782">
        <f t="shared" ref="AA59" si="21">IFERROR(IF(V59="Según demanda",W59/X59,W59/V59),0)</f>
        <v>0</v>
      </c>
    </row>
    <row r="60" spans="1:27" ht="64.900000000000006" customHeight="1">
      <c r="A60" s="587"/>
      <c r="B60" s="651"/>
      <c r="C60" s="675"/>
      <c r="D60" s="676"/>
      <c r="E60" s="704"/>
      <c r="F60" s="685"/>
      <c r="G60" s="718"/>
      <c r="H60" s="656"/>
      <c r="I60" s="718"/>
      <c r="J60" s="724"/>
      <c r="K60" s="731"/>
      <c r="L60" s="741"/>
      <c r="M60" s="718"/>
      <c r="N60" s="722"/>
      <c r="O60" s="756"/>
      <c r="P60" s="693"/>
      <c r="Q60" s="766"/>
      <c r="R60" s="771"/>
      <c r="S60" s="770"/>
      <c r="T60" s="779"/>
      <c r="U60" s="675"/>
      <c r="V60" s="782"/>
      <c r="W60" s="771"/>
      <c r="X60" s="770"/>
      <c r="Y60" s="779"/>
      <c r="Z60" s="675"/>
      <c r="AA60" s="782"/>
    </row>
    <row r="61" spans="1:27" ht="64.900000000000006" customHeight="1">
      <c r="A61" s="587"/>
      <c r="B61" s="651"/>
      <c r="C61" s="674" t="s">
        <v>204</v>
      </c>
      <c r="D61" s="676" t="s">
        <v>205</v>
      </c>
      <c r="E61" s="704" t="s">
        <v>206</v>
      </c>
      <c r="F61" s="688" t="s">
        <v>176</v>
      </c>
      <c r="G61" s="717" t="s">
        <v>207</v>
      </c>
      <c r="H61" s="655" t="s">
        <v>208</v>
      </c>
      <c r="I61" s="717" t="s">
        <v>209</v>
      </c>
      <c r="J61" s="723">
        <v>1</v>
      </c>
      <c r="K61" s="730" t="s">
        <v>183</v>
      </c>
      <c r="L61" s="740" t="s">
        <v>210</v>
      </c>
      <c r="M61" s="717"/>
      <c r="N61" s="721"/>
      <c r="O61" s="755">
        <f t="shared" ref="O61" si="22">IFERROR((M61/N61),0)</f>
        <v>0</v>
      </c>
      <c r="P61" s="692"/>
      <c r="Q61" s="765">
        <v>1</v>
      </c>
      <c r="R61" s="771"/>
      <c r="S61" s="770"/>
      <c r="T61" s="779">
        <f t="shared" ref="T61" si="23">IFERROR((R61/S61),0)</f>
        <v>0</v>
      </c>
      <c r="U61" s="675"/>
      <c r="V61" s="782">
        <v>1</v>
      </c>
      <c r="W61" s="771"/>
      <c r="X61" s="770"/>
      <c r="Y61" s="779">
        <f t="shared" ref="Y61" si="24">IFERROR((W61/X61),0)</f>
        <v>0</v>
      </c>
      <c r="Z61" s="675"/>
      <c r="AA61" s="782">
        <v>1</v>
      </c>
    </row>
    <row r="62" spans="1:27" ht="64.900000000000006" customHeight="1">
      <c r="A62" s="587"/>
      <c r="B62" s="651"/>
      <c r="C62" s="674"/>
      <c r="D62" s="676"/>
      <c r="E62" s="704"/>
      <c r="F62" s="685"/>
      <c r="G62" s="718"/>
      <c r="H62" s="656"/>
      <c r="I62" s="718"/>
      <c r="J62" s="724"/>
      <c r="K62" s="731"/>
      <c r="L62" s="741"/>
      <c r="M62" s="718"/>
      <c r="N62" s="722"/>
      <c r="O62" s="756"/>
      <c r="P62" s="693"/>
      <c r="Q62" s="766"/>
      <c r="R62" s="771"/>
      <c r="S62" s="770"/>
      <c r="T62" s="779"/>
      <c r="U62" s="675"/>
      <c r="V62" s="782"/>
      <c r="W62" s="771"/>
      <c r="X62" s="770"/>
      <c r="Y62" s="779"/>
      <c r="Z62" s="675"/>
      <c r="AA62" s="782"/>
    </row>
    <row r="63" spans="1:27" ht="64.900000000000006" customHeight="1">
      <c r="A63" s="587"/>
      <c r="B63" s="652"/>
      <c r="C63" s="76" t="s">
        <v>211</v>
      </c>
      <c r="D63" s="73" t="s">
        <v>212</v>
      </c>
      <c r="E63" s="74" t="s">
        <v>213</v>
      </c>
      <c r="F63" s="62" t="s">
        <v>176</v>
      </c>
      <c r="G63" s="63" t="s">
        <v>214</v>
      </c>
      <c r="H63" s="70" t="s">
        <v>215</v>
      </c>
      <c r="I63" s="63" t="s">
        <v>216</v>
      </c>
      <c r="J63" s="269">
        <v>1</v>
      </c>
      <c r="K63" s="97" t="s">
        <v>183</v>
      </c>
      <c r="L63" s="266" t="s">
        <v>191</v>
      </c>
      <c r="M63" s="63"/>
      <c r="N63" s="100"/>
      <c r="O63" s="101">
        <f>IFERROR((M63/N63),0)</f>
        <v>0</v>
      </c>
      <c r="P63" s="58"/>
      <c r="Q63" s="116">
        <f>IFERROR(IF(L63="Según demanda",M63/N63,M63/L63),0)</f>
        <v>0</v>
      </c>
      <c r="R63" s="117"/>
      <c r="S63" s="118"/>
      <c r="T63" s="101">
        <f>IFERROR((R63/S63),0)</f>
        <v>0</v>
      </c>
      <c r="U63" s="42"/>
      <c r="V63" s="116">
        <f>IFERROR(IF(Q63="Según demanda",R63/S63,R63/Q63),0)</f>
        <v>0</v>
      </c>
      <c r="W63" s="117">
        <v>1</v>
      </c>
      <c r="X63" s="118">
        <v>1</v>
      </c>
      <c r="Y63" s="101">
        <f>IFERROR((W63/X63),0)</f>
        <v>1</v>
      </c>
      <c r="Z63" s="50"/>
      <c r="AA63" s="116">
        <f>IFERROR(IF(V63="Según demanda",W63/X63,W63/V63),0)</f>
        <v>0</v>
      </c>
    </row>
    <row r="64" spans="1:27" ht="64.900000000000006" customHeight="1">
      <c r="A64" s="587"/>
      <c r="B64" s="650" t="s">
        <v>176</v>
      </c>
      <c r="C64" s="676" t="s">
        <v>217</v>
      </c>
      <c r="D64" s="692" t="s">
        <v>218</v>
      </c>
      <c r="E64" s="704" t="s">
        <v>219</v>
      </c>
      <c r="F64" s="688" t="s">
        <v>176</v>
      </c>
      <c r="G64" s="717" t="s">
        <v>220</v>
      </c>
      <c r="H64" s="655" t="s">
        <v>221</v>
      </c>
      <c r="I64" s="717" t="s">
        <v>222</v>
      </c>
      <c r="J64" s="723">
        <v>1</v>
      </c>
      <c r="K64" s="730" t="s">
        <v>183</v>
      </c>
      <c r="L64" s="740" t="s">
        <v>191</v>
      </c>
      <c r="M64" s="717"/>
      <c r="N64" s="721"/>
      <c r="O64" s="755">
        <f t="shared" ref="O64" si="25">IFERROR((M64/N64),0)</f>
        <v>0</v>
      </c>
      <c r="P64" s="732"/>
      <c r="Q64" s="765">
        <f t="shared" ref="Q64" si="26">IFERROR(IF(L64="Según demanda",M64/N64,M64/L64),0)</f>
        <v>0</v>
      </c>
      <c r="R64" s="772"/>
      <c r="S64" s="749"/>
      <c r="T64" s="755">
        <f t="shared" ref="T64" si="27">IFERROR((R64/S64),0)</f>
        <v>0</v>
      </c>
      <c r="U64" s="669"/>
      <c r="V64" s="765">
        <f t="shared" ref="V64" si="28">IFERROR(IF(Q64="Según demanda",R64/S64,R64/Q64),0)</f>
        <v>0</v>
      </c>
      <c r="W64" s="772"/>
      <c r="X64" s="721"/>
      <c r="Y64" s="755">
        <f t="shared" ref="Y64" si="29">IFERROR((W64/X64),0)</f>
        <v>0</v>
      </c>
      <c r="Z64" s="669"/>
      <c r="AA64" s="765">
        <f t="shared" ref="AA64" si="30">IFERROR(IF(V64="Según demanda",W64/X64,W64/V64),0)</f>
        <v>0</v>
      </c>
    </row>
    <row r="65" spans="1:27" ht="64.900000000000006" customHeight="1">
      <c r="A65" s="587"/>
      <c r="B65" s="651"/>
      <c r="C65" s="676"/>
      <c r="D65" s="693"/>
      <c r="E65" s="704"/>
      <c r="F65" s="685"/>
      <c r="G65" s="718"/>
      <c r="H65" s="656"/>
      <c r="I65" s="718"/>
      <c r="J65" s="724"/>
      <c r="K65" s="731"/>
      <c r="L65" s="741"/>
      <c r="M65" s="718"/>
      <c r="N65" s="722"/>
      <c r="O65" s="756"/>
      <c r="P65" s="733"/>
      <c r="Q65" s="766"/>
      <c r="R65" s="773"/>
      <c r="S65" s="722"/>
      <c r="T65" s="756"/>
      <c r="U65" s="670"/>
      <c r="V65" s="766"/>
      <c r="W65" s="773"/>
      <c r="X65" s="722"/>
      <c r="Y65" s="756"/>
      <c r="Z65" s="670"/>
      <c r="AA65" s="766"/>
    </row>
    <row r="66" spans="1:27" ht="64.900000000000006" customHeight="1">
      <c r="A66" s="587"/>
      <c r="B66" s="651"/>
      <c r="C66" s="676" t="s">
        <v>223</v>
      </c>
      <c r="D66" s="688" t="s">
        <v>224</v>
      </c>
      <c r="E66" s="704" t="s">
        <v>225</v>
      </c>
      <c r="F66" s="688" t="s">
        <v>176</v>
      </c>
      <c r="G66" s="717" t="s">
        <v>226</v>
      </c>
      <c r="H66" s="655" t="s">
        <v>227</v>
      </c>
      <c r="I66" s="717" t="s">
        <v>228</v>
      </c>
      <c r="J66" s="723">
        <v>1</v>
      </c>
      <c r="K66" s="730" t="s">
        <v>183</v>
      </c>
      <c r="L66" s="740" t="s">
        <v>191</v>
      </c>
      <c r="M66" s="717"/>
      <c r="N66" s="21"/>
      <c r="O66" s="11">
        <f t="shared" ref="O66:O76" si="31">IFERROR((M66/N66),0)</f>
        <v>0</v>
      </c>
      <c r="P66" s="240"/>
      <c r="Q66" s="13">
        <f t="shared" ref="Q66:Q76" si="32">IFERROR(IF(L66="Según demanda",M66/N66,M66/L66),0)</f>
        <v>0</v>
      </c>
      <c r="R66" s="24"/>
      <c r="S66" s="21"/>
      <c r="T66" s="11">
        <f t="shared" ref="T66:T76" si="33">IFERROR((R66/S66),0)</f>
        <v>0</v>
      </c>
      <c r="U66" s="62"/>
      <c r="V66" s="13">
        <f t="shared" ref="V66:V76" si="34">IFERROR(IF(Q66="Según demanda",R66/S66,R66/Q66),0)</f>
        <v>0</v>
      </c>
      <c r="W66" s="24"/>
      <c r="X66" s="21"/>
      <c r="Y66" s="11">
        <f t="shared" ref="Y66:Y76" si="35">IFERROR((W66/X66),0)</f>
        <v>0</v>
      </c>
      <c r="Z66" s="73"/>
      <c r="AA66" s="13">
        <f t="shared" ref="AA66:AA76" si="36">IFERROR(IF(V66="Según demanda",W66/X66,W66/V66),0)</f>
        <v>0</v>
      </c>
    </row>
    <row r="67" spans="1:27" ht="64.900000000000006" customHeight="1">
      <c r="A67" s="587"/>
      <c r="B67" s="651"/>
      <c r="C67" s="676"/>
      <c r="D67" s="685"/>
      <c r="E67" s="704"/>
      <c r="F67" s="685"/>
      <c r="G67" s="718"/>
      <c r="H67" s="656"/>
      <c r="I67" s="718"/>
      <c r="J67" s="724"/>
      <c r="K67" s="731"/>
      <c r="L67" s="741"/>
      <c r="M67" s="718"/>
      <c r="N67" s="21"/>
      <c r="O67" s="11">
        <f t="shared" si="31"/>
        <v>0</v>
      </c>
      <c r="P67" s="240"/>
      <c r="Q67" s="13"/>
      <c r="R67" s="24"/>
      <c r="S67" s="21"/>
      <c r="T67" s="11">
        <f t="shared" si="33"/>
        <v>0</v>
      </c>
      <c r="U67" s="62"/>
      <c r="V67" s="13">
        <f t="shared" si="34"/>
        <v>0</v>
      </c>
      <c r="W67" s="24">
        <v>6</v>
      </c>
      <c r="X67" s="21">
        <v>8</v>
      </c>
      <c r="Y67" s="11">
        <f t="shared" si="35"/>
        <v>0.75</v>
      </c>
      <c r="Z67" s="73"/>
      <c r="AA67" s="13">
        <f>IFERROR(IF(V67="Según demanda",,W67/V67),0)</f>
        <v>0</v>
      </c>
    </row>
    <row r="68" spans="1:27" ht="64.900000000000006" customHeight="1">
      <c r="A68" s="587"/>
      <c r="B68" s="651"/>
      <c r="C68" s="675" t="s">
        <v>229</v>
      </c>
      <c r="D68" s="73" t="s">
        <v>230</v>
      </c>
      <c r="E68" s="74" t="s">
        <v>231</v>
      </c>
      <c r="F68" s="62" t="s">
        <v>176</v>
      </c>
      <c r="G68" s="14" t="s">
        <v>232</v>
      </c>
      <c r="H68" s="75" t="s">
        <v>233</v>
      </c>
      <c r="I68" s="14" t="s">
        <v>234</v>
      </c>
      <c r="J68" s="268">
        <v>1</v>
      </c>
      <c r="K68" s="99" t="s">
        <v>183</v>
      </c>
      <c r="L68" s="7" t="s">
        <v>191</v>
      </c>
      <c r="M68" s="14"/>
      <c r="N68" s="21"/>
      <c r="O68" s="11">
        <f t="shared" si="31"/>
        <v>0</v>
      </c>
      <c r="P68" s="240"/>
      <c r="Q68" s="13">
        <f t="shared" si="32"/>
        <v>0</v>
      </c>
      <c r="R68" s="24"/>
      <c r="S68" s="21"/>
      <c r="T68" s="11">
        <f t="shared" si="33"/>
        <v>0</v>
      </c>
      <c r="U68" s="62"/>
      <c r="V68" s="13">
        <f t="shared" si="34"/>
        <v>0</v>
      </c>
      <c r="W68" s="24">
        <v>7</v>
      </c>
      <c r="X68" s="21">
        <v>7</v>
      </c>
      <c r="Y68" s="11">
        <f t="shared" si="35"/>
        <v>1</v>
      </c>
      <c r="Z68" s="73" t="s">
        <v>235</v>
      </c>
      <c r="AA68" s="13">
        <f t="shared" si="36"/>
        <v>0</v>
      </c>
    </row>
    <row r="69" spans="1:27" ht="64.900000000000006" customHeight="1">
      <c r="A69" s="587"/>
      <c r="B69" s="651"/>
      <c r="C69" s="675"/>
      <c r="D69" s="688" t="s">
        <v>236</v>
      </c>
      <c r="E69" s="702" t="s">
        <v>237</v>
      </c>
      <c r="F69" s="688" t="s">
        <v>176</v>
      </c>
      <c r="G69" s="717" t="s">
        <v>238</v>
      </c>
      <c r="H69" s="655" t="s">
        <v>239</v>
      </c>
      <c r="I69" s="717" t="s">
        <v>240</v>
      </c>
      <c r="J69" s="723">
        <v>1</v>
      </c>
      <c r="K69" s="730" t="s">
        <v>183</v>
      </c>
      <c r="L69" s="740" t="s">
        <v>191</v>
      </c>
      <c r="M69" s="747"/>
      <c r="N69" s="21"/>
      <c r="O69" s="11">
        <f t="shared" si="31"/>
        <v>0</v>
      </c>
      <c r="P69" s="240"/>
      <c r="Q69" s="13">
        <f t="shared" si="32"/>
        <v>0</v>
      </c>
      <c r="R69" s="24"/>
      <c r="S69" s="21"/>
      <c r="T69" s="11">
        <f t="shared" si="33"/>
        <v>0</v>
      </c>
      <c r="U69" s="62"/>
      <c r="V69" s="13">
        <f t="shared" si="34"/>
        <v>0</v>
      </c>
      <c r="W69" s="24">
        <v>1</v>
      </c>
      <c r="X69" s="21">
        <v>1</v>
      </c>
      <c r="Y69" s="11">
        <f t="shared" si="35"/>
        <v>1</v>
      </c>
      <c r="Z69" s="71"/>
      <c r="AA69" s="13">
        <f t="shared" si="36"/>
        <v>0</v>
      </c>
    </row>
    <row r="70" spans="1:27" ht="64.900000000000006" customHeight="1">
      <c r="A70" s="587"/>
      <c r="B70" s="651"/>
      <c r="C70" s="675"/>
      <c r="D70" s="685"/>
      <c r="E70" s="703"/>
      <c r="F70" s="685"/>
      <c r="G70" s="718"/>
      <c r="H70" s="656"/>
      <c r="I70" s="718"/>
      <c r="J70" s="724"/>
      <c r="K70" s="731"/>
      <c r="L70" s="741"/>
      <c r="M70" s="748"/>
      <c r="N70" s="21"/>
      <c r="O70" s="11">
        <f t="shared" si="31"/>
        <v>0</v>
      </c>
      <c r="P70" s="99"/>
      <c r="Q70" s="13"/>
      <c r="R70" s="24"/>
      <c r="S70" s="21"/>
      <c r="T70" s="11">
        <f t="shared" si="33"/>
        <v>0</v>
      </c>
      <c r="U70" s="14"/>
      <c r="V70" s="13">
        <f t="shared" si="34"/>
        <v>0</v>
      </c>
      <c r="W70" s="24"/>
      <c r="X70" s="21"/>
      <c r="Y70" s="11">
        <f t="shared" si="35"/>
        <v>0</v>
      </c>
      <c r="Z70" s="14"/>
      <c r="AA70" s="13">
        <f t="shared" si="36"/>
        <v>0</v>
      </c>
    </row>
    <row r="71" spans="1:27" ht="64.900000000000006" customHeight="1">
      <c r="A71" s="587"/>
      <c r="B71" s="651"/>
      <c r="C71" s="675"/>
      <c r="D71" s="73" t="s">
        <v>241</v>
      </c>
      <c r="E71" s="74" t="s">
        <v>242</v>
      </c>
      <c r="F71" s="62" t="s">
        <v>176</v>
      </c>
      <c r="G71" s="14" t="s">
        <v>243</v>
      </c>
      <c r="H71" s="75" t="s">
        <v>244</v>
      </c>
      <c r="I71" s="14" t="s">
        <v>245</v>
      </c>
      <c r="J71" s="268">
        <v>1</v>
      </c>
      <c r="K71" s="99" t="s">
        <v>183</v>
      </c>
      <c r="L71" s="7" t="s">
        <v>191</v>
      </c>
      <c r="M71" s="14"/>
      <c r="N71" s="21"/>
      <c r="O71" s="11">
        <f t="shared" si="31"/>
        <v>0</v>
      </c>
      <c r="P71" s="99"/>
      <c r="Q71" s="13"/>
      <c r="R71" s="24"/>
      <c r="S71" s="21"/>
      <c r="T71" s="11">
        <f t="shared" si="33"/>
        <v>0</v>
      </c>
      <c r="U71" s="14"/>
      <c r="V71" s="13">
        <f t="shared" si="34"/>
        <v>0</v>
      </c>
      <c r="W71" s="24">
        <v>1520</v>
      </c>
      <c r="X71" s="21">
        <v>1562</v>
      </c>
      <c r="Y71" s="11">
        <f t="shared" si="35"/>
        <v>0.97311139564660687</v>
      </c>
      <c r="Z71" s="14"/>
      <c r="AA71" s="13">
        <f t="shared" si="36"/>
        <v>0</v>
      </c>
    </row>
    <row r="72" spans="1:27" ht="64.900000000000006" customHeight="1">
      <c r="A72" s="587"/>
      <c r="B72" s="652"/>
      <c r="C72" s="675"/>
      <c r="D72" s="73" t="s">
        <v>246</v>
      </c>
      <c r="E72" s="74" t="s">
        <v>247</v>
      </c>
      <c r="F72" s="69" t="s">
        <v>187</v>
      </c>
      <c r="G72" s="63" t="s">
        <v>248</v>
      </c>
      <c r="H72" s="70" t="s">
        <v>249</v>
      </c>
      <c r="I72" s="63" t="s">
        <v>250</v>
      </c>
      <c r="J72" s="269">
        <v>1</v>
      </c>
      <c r="K72" s="97" t="s">
        <v>183</v>
      </c>
      <c r="L72" s="266" t="s">
        <v>251</v>
      </c>
      <c r="M72" s="63"/>
      <c r="N72" s="21"/>
      <c r="O72" s="11">
        <f t="shared" si="31"/>
        <v>0</v>
      </c>
      <c r="P72" s="99"/>
      <c r="Q72" s="13"/>
      <c r="R72" s="24"/>
      <c r="S72" s="21"/>
      <c r="T72" s="11">
        <f t="shared" si="33"/>
        <v>0</v>
      </c>
      <c r="U72" s="14"/>
      <c r="V72" s="13" t="s">
        <v>252</v>
      </c>
      <c r="W72" s="24">
        <v>17</v>
      </c>
      <c r="X72" s="21">
        <v>17</v>
      </c>
      <c r="Y72" s="11">
        <f t="shared" si="35"/>
        <v>1</v>
      </c>
      <c r="Z72" s="14"/>
      <c r="AA72" s="13">
        <f t="shared" si="36"/>
        <v>0</v>
      </c>
    </row>
    <row r="73" spans="1:27" ht="64.900000000000006" customHeight="1">
      <c r="A73" s="587"/>
      <c r="B73" s="650" t="s">
        <v>176</v>
      </c>
      <c r="C73" s="674" t="s">
        <v>253</v>
      </c>
      <c r="D73" s="67" t="s">
        <v>254</v>
      </c>
      <c r="E73" s="74" t="s">
        <v>255</v>
      </c>
      <c r="F73" s="62" t="s">
        <v>176</v>
      </c>
      <c r="G73" s="63" t="s">
        <v>256</v>
      </c>
      <c r="H73" s="70" t="s">
        <v>257</v>
      </c>
      <c r="I73" s="63" t="s">
        <v>258</v>
      </c>
      <c r="J73" s="269">
        <v>1</v>
      </c>
      <c r="K73" s="97" t="s">
        <v>183</v>
      </c>
      <c r="L73" s="266" t="s">
        <v>191</v>
      </c>
      <c r="M73" s="63"/>
      <c r="N73" s="21"/>
      <c r="O73" s="11">
        <f t="shared" si="31"/>
        <v>0</v>
      </c>
      <c r="P73" s="240"/>
      <c r="Q73" s="13">
        <f t="shared" si="32"/>
        <v>0</v>
      </c>
      <c r="R73" s="24"/>
      <c r="S73" s="21"/>
      <c r="T73" s="11">
        <f t="shared" si="33"/>
        <v>0</v>
      </c>
      <c r="U73" s="62"/>
      <c r="V73" s="13">
        <f t="shared" si="34"/>
        <v>0</v>
      </c>
      <c r="W73" s="24">
        <v>10</v>
      </c>
      <c r="X73" s="21">
        <v>10</v>
      </c>
      <c r="Y73" s="11">
        <f t="shared" si="35"/>
        <v>1</v>
      </c>
      <c r="Z73" s="62"/>
      <c r="AA73" s="13">
        <f t="shared" si="36"/>
        <v>0</v>
      </c>
    </row>
    <row r="74" spans="1:27" ht="64.900000000000006" customHeight="1">
      <c r="A74" s="587"/>
      <c r="B74" s="651"/>
      <c r="C74" s="674"/>
      <c r="D74" s="692" t="s">
        <v>259</v>
      </c>
      <c r="E74" s="704" t="s">
        <v>260</v>
      </c>
      <c r="F74" s="688" t="s">
        <v>187</v>
      </c>
      <c r="G74" s="717" t="s">
        <v>261</v>
      </c>
      <c r="H74" s="655" t="s">
        <v>262</v>
      </c>
      <c r="I74" s="717" t="s">
        <v>263</v>
      </c>
      <c r="J74" s="723">
        <v>1</v>
      </c>
      <c r="K74" s="730" t="s">
        <v>183</v>
      </c>
      <c r="L74" s="740" t="s">
        <v>191</v>
      </c>
      <c r="M74" s="717"/>
      <c r="N74" s="21"/>
      <c r="O74" s="11">
        <f t="shared" si="31"/>
        <v>0</v>
      </c>
      <c r="P74" s="58"/>
      <c r="Q74" s="13">
        <f t="shared" si="32"/>
        <v>0</v>
      </c>
      <c r="R74" s="24"/>
      <c r="S74" s="21"/>
      <c r="T74" s="11">
        <f t="shared" si="33"/>
        <v>0</v>
      </c>
      <c r="U74" s="42"/>
      <c r="V74" s="13">
        <f t="shared" si="34"/>
        <v>0</v>
      </c>
      <c r="W74" s="24">
        <v>15</v>
      </c>
      <c r="X74" s="21">
        <v>17</v>
      </c>
      <c r="Y74" s="11">
        <f t="shared" si="35"/>
        <v>0.88235294117647056</v>
      </c>
      <c r="Z74" s="42"/>
      <c r="AA74" s="13">
        <f t="shared" si="36"/>
        <v>0</v>
      </c>
    </row>
    <row r="75" spans="1:27" ht="64.900000000000006" customHeight="1">
      <c r="A75" s="587"/>
      <c r="B75" s="651"/>
      <c r="C75" s="674"/>
      <c r="D75" s="693"/>
      <c r="E75" s="704"/>
      <c r="F75" s="685"/>
      <c r="G75" s="718"/>
      <c r="H75" s="656"/>
      <c r="I75" s="718"/>
      <c r="J75" s="724"/>
      <c r="K75" s="731"/>
      <c r="L75" s="741"/>
      <c r="M75" s="718"/>
      <c r="N75" s="21"/>
      <c r="O75" s="11">
        <f t="shared" si="31"/>
        <v>0</v>
      </c>
      <c r="P75" s="240"/>
      <c r="Q75" s="13">
        <f t="shared" si="32"/>
        <v>0</v>
      </c>
      <c r="R75" s="24"/>
      <c r="S75" s="21"/>
      <c r="T75" s="11">
        <f t="shared" si="33"/>
        <v>0</v>
      </c>
      <c r="U75" s="62"/>
      <c r="V75" s="13">
        <f t="shared" si="34"/>
        <v>0</v>
      </c>
      <c r="W75" s="24">
        <v>10</v>
      </c>
      <c r="X75" s="21">
        <v>10</v>
      </c>
      <c r="Y75" s="11">
        <f t="shared" si="35"/>
        <v>1</v>
      </c>
      <c r="Z75" s="62"/>
      <c r="AA75" s="13">
        <f t="shared" si="36"/>
        <v>0</v>
      </c>
    </row>
    <row r="76" spans="1:27" ht="64.900000000000006" customHeight="1">
      <c r="A76" s="587"/>
      <c r="B76" s="651"/>
      <c r="C76" s="674" t="s">
        <v>264</v>
      </c>
      <c r="D76" s="73" t="s">
        <v>265</v>
      </c>
      <c r="E76" s="74" t="s">
        <v>266</v>
      </c>
      <c r="F76" s="62" t="s">
        <v>176</v>
      </c>
      <c r="G76" s="14" t="s">
        <v>267</v>
      </c>
      <c r="H76" s="75" t="s">
        <v>268</v>
      </c>
      <c r="I76" s="14" t="s">
        <v>269</v>
      </c>
      <c r="J76" s="268">
        <v>1</v>
      </c>
      <c r="K76" s="99" t="s">
        <v>183</v>
      </c>
      <c r="L76" s="7" t="s">
        <v>191</v>
      </c>
      <c r="M76" s="14"/>
      <c r="N76" s="721"/>
      <c r="O76" s="755">
        <f t="shared" si="31"/>
        <v>0</v>
      </c>
      <c r="P76" s="732"/>
      <c r="Q76" s="765">
        <f t="shared" si="32"/>
        <v>0</v>
      </c>
      <c r="R76" s="771"/>
      <c r="S76" s="770"/>
      <c r="T76" s="779">
        <f t="shared" si="33"/>
        <v>0</v>
      </c>
      <c r="U76" s="574"/>
      <c r="V76" s="782">
        <f t="shared" si="34"/>
        <v>0</v>
      </c>
      <c r="W76" s="771">
        <v>1</v>
      </c>
      <c r="X76" s="770">
        <v>1</v>
      </c>
      <c r="Y76" s="779">
        <f t="shared" si="35"/>
        <v>1</v>
      </c>
      <c r="Z76" s="574" t="s">
        <v>270</v>
      </c>
      <c r="AA76" s="782">
        <f t="shared" si="36"/>
        <v>0</v>
      </c>
    </row>
    <row r="77" spans="1:27" ht="64.900000000000006" customHeight="1">
      <c r="A77" s="587"/>
      <c r="B77" s="651"/>
      <c r="C77" s="674"/>
      <c r="D77" s="73" t="s">
        <v>271</v>
      </c>
      <c r="E77" s="74" t="s">
        <v>272</v>
      </c>
      <c r="F77" s="62" t="s">
        <v>176</v>
      </c>
      <c r="G77" s="124" t="s">
        <v>273</v>
      </c>
      <c r="H77" s="75" t="s">
        <v>274</v>
      </c>
      <c r="I77" s="14" t="s">
        <v>275</v>
      </c>
      <c r="J77" s="268">
        <v>1</v>
      </c>
      <c r="K77" s="99" t="s">
        <v>183</v>
      </c>
      <c r="L77" s="7" t="s">
        <v>191</v>
      </c>
      <c r="M77" s="14"/>
      <c r="N77" s="722"/>
      <c r="O77" s="756"/>
      <c r="P77" s="733"/>
      <c r="Q77" s="766"/>
      <c r="R77" s="771"/>
      <c r="S77" s="770"/>
      <c r="T77" s="779"/>
      <c r="U77" s="574"/>
      <c r="V77" s="782"/>
      <c r="W77" s="771"/>
      <c r="X77" s="770"/>
      <c r="Y77" s="779"/>
      <c r="Z77" s="574"/>
      <c r="AA77" s="782"/>
    </row>
    <row r="78" spans="1:27" ht="64.900000000000006" customHeight="1">
      <c r="A78" s="587"/>
      <c r="B78" s="652"/>
      <c r="C78" s="674"/>
      <c r="D78" s="690" t="s">
        <v>276</v>
      </c>
      <c r="E78" s="702" t="s">
        <v>277</v>
      </c>
      <c r="F78" s="688" t="s">
        <v>176</v>
      </c>
      <c r="G78" s="14" t="s">
        <v>278</v>
      </c>
      <c r="H78" s="75" t="s">
        <v>274</v>
      </c>
      <c r="I78" s="14" t="s">
        <v>279</v>
      </c>
      <c r="J78" s="268">
        <v>1</v>
      </c>
      <c r="K78" s="99" t="s">
        <v>183</v>
      </c>
      <c r="L78" s="7" t="s">
        <v>191</v>
      </c>
      <c r="M78" s="14"/>
      <c r="N78" s="21"/>
      <c r="O78" s="11">
        <f t="shared" ref="O78:O79" si="37">IFERROR((M78/N78),0)</f>
        <v>0</v>
      </c>
      <c r="P78" s="99"/>
      <c r="Q78" s="13">
        <f t="shared" ref="Q78:Q79" si="38">IFERROR(IF(L78="Según demanda",M78/N78,M78/L78),0)</f>
        <v>0</v>
      </c>
      <c r="R78" s="24"/>
      <c r="S78" s="21"/>
      <c r="T78" s="11">
        <f t="shared" ref="T78:T79" si="39">IFERROR((R78/S78),0)</f>
        <v>0</v>
      </c>
      <c r="U78" s="14"/>
      <c r="V78" s="13">
        <f t="shared" ref="V78:V79" si="40">IFERROR(IF(Q78="Según demanda",R78/S78,R78/Q78),0)</f>
        <v>0</v>
      </c>
      <c r="W78" s="24">
        <v>1</v>
      </c>
      <c r="X78" s="21">
        <v>1</v>
      </c>
      <c r="Y78" s="11">
        <f t="shared" ref="Y78:Y79" si="41">IFERROR((W78/X78),0)</f>
        <v>1</v>
      </c>
      <c r="Z78" s="14"/>
      <c r="AA78" s="13">
        <f t="shared" ref="AA78:AA79" si="42">IFERROR(IF(V78="Según demanda",W78/X78,W78/V78),0)</f>
        <v>0</v>
      </c>
    </row>
    <row r="79" spans="1:27" ht="64.900000000000006" customHeight="1">
      <c r="A79" s="587"/>
      <c r="B79" s="650" t="s">
        <v>176</v>
      </c>
      <c r="C79" s="674"/>
      <c r="D79" s="691"/>
      <c r="E79" s="703"/>
      <c r="F79" s="689"/>
      <c r="G79" s="717" t="s">
        <v>280</v>
      </c>
      <c r="H79" s="655" t="s">
        <v>274</v>
      </c>
      <c r="I79" s="717" t="s">
        <v>281</v>
      </c>
      <c r="J79" s="723">
        <v>1</v>
      </c>
      <c r="K79" s="730" t="s">
        <v>183</v>
      </c>
      <c r="L79" s="740" t="s">
        <v>191</v>
      </c>
      <c r="M79" s="717"/>
      <c r="N79" s="721"/>
      <c r="O79" s="755">
        <f t="shared" si="37"/>
        <v>0</v>
      </c>
      <c r="P79" s="732"/>
      <c r="Q79" s="765">
        <f t="shared" si="38"/>
        <v>0</v>
      </c>
      <c r="R79" s="772"/>
      <c r="S79" s="721"/>
      <c r="T79" s="755">
        <f t="shared" si="39"/>
        <v>0</v>
      </c>
      <c r="U79" s="669"/>
      <c r="V79" s="765">
        <f t="shared" si="40"/>
        <v>0</v>
      </c>
      <c r="W79" s="772">
        <v>1</v>
      </c>
      <c r="X79" s="721">
        <v>1</v>
      </c>
      <c r="Y79" s="755">
        <f t="shared" si="41"/>
        <v>1</v>
      </c>
      <c r="Z79" s="669"/>
      <c r="AA79" s="765">
        <f t="shared" si="42"/>
        <v>0</v>
      </c>
    </row>
    <row r="80" spans="1:27" ht="64.900000000000006" customHeight="1">
      <c r="A80" s="587"/>
      <c r="B80" s="651"/>
      <c r="C80" s="674"/>
      <c r="D80" s="73" t="s">
        <v>282</v>
      </c>
      <c r="E80" s="74" t="s">
        <v>283</v>
      </c>
      <c r="F80" s="62" t="s">
        <v>176</v>
      </c>
      <c r="G80" s="718"/>
      <c r="H80" s="656"/>
      <c r="I80" s="718"/>
      <c r="J80" s="724"/>
      <c r="K80" s="731"/>
      <c r="L80" s="741"/>
      <c r="M80" s="718"/>
      <c r="N80" s="749"/>
      <c r="O80" s="757"/>
      <c r="P80" s="734"/>
      <c r="Q80" s="767"/>
      <c r="R80" s="774"/>
      <c r="S80" s="749"/>
      <c r="T80" s="757"/>
      <c r="U80" s="671"/>
      <c r="V80" s="767"/>
      <c r="W80" s="774"/>
      <c r="X80" s="749"/>
      <c r="Y80" s="757"/>
      <c r="Z80" s="671"/>
      <c r="AA80" s="767"/>
    </row>
    <row r="81" spans="1:27" ht="64.900000000000006" customHeight="1">
      <c r="A81" s="587"/>
      <c r="B81" s="651"/>
      <c r="C81" s="674"/>
      <c r="D81" s="125" t="s">
        <v>284</v>
      </c>
      <c r="E81" s="74" t="s">
        <v>285</v>
      </c>
      <c r="F81" s="62" t="s">
        <v>176</v>
      </c>
      <c r="G81" s="14" t="s">
        <v>286</v>
      </c>
      <c r="H81" s="75" t="s">
        <v>287</v>
      </c>
      <c r="I81" s="14" t="s">
        <v>288</v>
      </c>
      <c r="J81" s="268">
        <v>1</v>
      </c>
      <c r="K81" s="99" t="s">
        <v>183</v>
      </c>
      <c r="L81" s="7" t="s">
        <v>191</v>
      </c>
      <c r="M81" s="14"/>
      <c r="N81" s="749"/>
      <c r="O81" s="757"/>
      <c r="P81" s="734"/>
      <c r="Q81" s="767"/>
      <c r="R81" s="774"/>
      <c r="S81" s="749"/>
      <c r="T81" s="757"/>
      <c r="U81" s="671"/>
      <c r="V81" s="767"/>
      <c r="W81" s="774"/>
      <c r="X81" s="749"/>
      <c r="Y81" s="757"/>
      <c r="Z81" s="671"/>
      <c r="AA81" s="767"/>
    </row>
    <row r="82" spans="1:27" ht="64.900000000000006" customHeight="1">
      <c r="A82" s="587"/>
      <c r="B82" s="651"/>
      <c r="C82" s="677" t="s">
        <v>289</v>
      </c>
      <c r="D82" s="126" t="s">
        <v>290</v>
      </c>
      <c r="E82" s="705" t="s">
        <v>291</v>
      </c>
      <c r="F82" s="713" t="s">
        <v>292</v>
      </c>
      <c r="G82" s="719" t="s">
        <v>293</v>
      </c>
      <c r="H82" s="655" t="s">
        <v>294</v>
      </c>
      <c r="I82" s="669" t="s">
        <v>295</v>
      </c>
      <c r="J82" s="725">
        <v>1</v>
      </c>
      <c r="K82" s="732" t="s">
        <v>183</v>
      </c>
      <c r="L82" s="742" t="s">
        <v>296</v>
      </c>
      <c r="M82" s="14"/>
      <c r="N82" s="722"/>
      <c r="O82" s="756"/>
      <c r="P82" s="733"/>
      <c r="Q82" s="766"/>
      <c r="R82" s="773"/>
      <c r="S82" s="722"/>
      <c r="T82" s="756"/>
      <c r="U82" s="670"/>
      <c r="V82" s="766"/>
      <c r="W82" s="773"/>
      <c r="X82" s="722"/>
      <c r="Y82" s="756"/>
      <c r="Z82" s="670"/>
      <c r="AA82" s="766"/>
    </row>
    <row r="83" spans="1:27" ht="64.900000000000006" customHeight="1">
      <c r="A83" s="587"/>
      <c r="B83" s="652"/>
      <c r="C83" s="677"/>
      <c r="D83" s="126" t="s">
        <v>297</v>
      </c>
      <c r="E83" s="706"/>
      <c r="F83" s="713"/>
      <c r="G83" s="720"/>
      <c r="H83" s="656"/>
      <c r="I83" s="670"/>
      <c r="J83" s="726"/>
      <c r="K83" s="733"/>
      <c r="L83" s="743"/>
      <c r="M83" s="14"/>
      <c r="N83" s="98"/>
      <c r="O83" s="96">
        <f t="shared" ref="O83:O84" si="43">IFERROR((M83/N83),0)</f>
        <v>0</v>
      </c>
      <c r="P83" s="58"/>
      <c r="Q83" s="13">
        <f t="shared" ref="Q83:Q84" si="44">IFERROR(IF(L83="Según demanda",M83/N83,M83/L83),0)</f>
        <v>0</v>
      </c>
      <c r="R83" s="60"/>
      <c r="S83" s="98"/>
      <c r="T83" s="96">
        <f t="shared" ref="T83:T84" si="45">IFERROR((R83/S83),0)</f>
        <v>0</v>
      </c>
      <c r="U83" s="42"/>
      <c r="V83" s="13">
        <f t="shared" ref="V83:V84" si="46">IFERROR(IF(Q83="Según demanda",R83/S83,R83/Q83),0)</f>
        <v>0</v>
      </c>
      <c r="W83" s="60"/>
      <c r="X83" s="98"/>
      <c r="Y83" s="96">
        <f t="shared" ref="Y83:Y84" si="47">IFERROR((W83/X83),0)</f>
        <v>0</v>
      </c>
      <c r="Z83" s="42"/>
      <c r="AA83" s="13">
        <f t="shared" ref="AA83:AA84" si="48">IFERROR(IF(V83="Según demanda",W83/X83,W83/V83),0)</f>
        <v>0</v>
      </c>
    </row>
    <row r="84" spans="1:27" ht="64.900000000000006" customHeight="1">
      <c r="A84" s="587"/>
      <c r="B84" s="650" t="s">
        <v>176</v>
      </c>
      <c r="C84" s="677"/>
      <c r="D84" s="694" t="s">
        <v>298</v>
      </c>
      <c r="E84" s="706"/>
      <c r="F84" s="713"/>
      <c r="G84" s="127" t="s">
        <v>299</v>
      </c>
      <c r="H84" s="75" t="s">
        <v>300</v>
      </c>
      <c r="I84" s="42" t="s">
        <v>301</v>
      </c>
      <c r="J84" s="270">
        <v>1</v>
      </c>
      <c r="K84" s="58" t="s">
        <v>183</v>
      </c>
      <c r="L84" s="267" t="s">
        <v>296</v>
      </c>
      <c r="M84" s="14"/>
      <c r="N84" s="750"/>
      <c r="O84" s="758">
        <f t="shared" si="43"/>
        <v>0</v>
      </c>
      <c r="P84" s="732"/>
      <c r="Q84" s="765">
        <f t="shared" si="44"/>
        <v>0</v>
      </c>
      <c r="R84" s="775"/>
      <c r="S84" s="750"/>
      <c r="T84" s="758">
        <f t="shared" si="45"/>
        <v>0</v>
      </c>
      <c r="U84" s="669"/>
      <c r="V84" s="765">
        <f t="shared" si="46"/>
        <v>0</v>
      </c>
      <c r="W84" s="775">
        <v>0</v>
      </c>
      <c r="X84" s="750">
        <v>0</v>
      </c>
      <c r="Y84" s="758">
        <f t="shared" si="47"/>
        <v>0</v>
      </c>
      <c r="Z84" s="669"/>
      <c r="AA84" s="765">
        <f t="shared" si="48"/>
        <v>0</v>
      </c>
    </row>
    <row r="85" spans="1:27" ht="64.900000000000006" customHeight="1">
      <c r="A85" s="587"/>
      <c r="B85" s="651"/>
      <c r="C85" s="677"/>
      <c r="D85" s="695"/>
      <c r="E85" s="706"/>
      <c r="F85" s="713"/>
      <c r="G85" s="669" t="s">
        <v>302</v>
      </c>
      <c r="H85" s="655" t="s">
        <v>303</v>
      </c>
      <c r="I85" s="669" t="s">
        <v>304</v>
      </c>
      <c r="J85" s="725">
        <v>1</v>
      </c>
      <c r="K85" s="732" t="s">
        <v>183</v>
      </c>
      <c r="L85" s="742" t="s">
        <v>191</v>
      </c>
      <c r="M85" s="717"/>
      <c r="N85" s="751"/>
      <c r="O85" s="759"/>
      <c r="P85" s="734"/>
      <c r="Q85" s="767"/>
      <c r="R85" s="776"/>
      <c r="S85" s="751"/>
      <c r="T85" s="759"/>
      <c r="U85" s="671"/>
      <c r="V85" s="767"/>
      <c r="W85" s="776"/>
      <c r="X85" s="751"/>
      <c r="Y85" s="759"/>
      <c r="Z85" s="671"/>
      <c r="AA85" s="767"/>
    </row>
    <row r="86" spans="1:27" ht="64.900000000000006" customHeight="1">
      <c r="A86" s="587"/>
      <c r="B86" s="651"/>
      <c r="C86" s="677"/>
      <c r="D86" s="694" t="s">
        <v>305</v>
      </c>
      <c r="E86" s="706"/>
      <c r="F86" s="713"/>
      <c r="G86" s="671"/>
      <c r="H86" s="714"/>
      <c r="I86" s="671"/>
      <c r="J86" s="727"/>
      <c r="K86" s="734"/>
      <c r="L86" s="744"/>
      <c r="M86" s="737"/>
      <c r="N86" s="751"/>
      <c r="O86" s="759"/>
      <c r="P86" s="734"/>
      <c r="Q86" s="767"/>
      <c r="R86" s="776"/>
      <c r="S86" s="751"/>
      <c r="T86" s="759"/>
      <c r="U86" s="671"/>
      <c r="V86" s="767"/>
      <c r="W86" s="776"/>
      <c r="X86" s="751"/>
      <c r="Y86" s="759"/>
      <c r="Z86" s="671"/>
      <c r="AA86" s="767"/>
    </row>
    <row r="87" spans="1:27" ht="64.900000000000006" customHeight="1">
      <c r="A87" s="587"/>
      <c r="B87" s="652"/>
      <c r="C87" s="677"/>
      <c r="D87" s="695"/>
      <c r="E87" s="707"/>
      <c r="F87" s="713"/>
      <c r="G87" s="670"/>
      <c r="H87" s="714"/>
      <c r="I87" s="671"/>
      <c r="J87" s="727"/>
      <c r="K87" s="734"/>
      <c r="L87" s="744"/>
      <c r="M87" s="737"/>
      <c r="N87" s="752"/>
      <c r="O87" s="760"/>
      <c r="P87" s="733"/>
      <c r="Q87" s="766"/>
      <c r="R87" s="777"/>
      <c r="S87" s="752"/>
      <c r="T87" s="760"/>
      <c r="U87" s="670"/>
      <c r="V87" s="766"/>
      <c r="W87" s="777"/>
      <c r="X87" s="752"/>
      <c r="Y87" s="760"/>
      <c r="Z87" s="670"/>
      <c r="AA87" s="766"/>
    </row>
    <row r="88" spans="1:27" ht="64.900000000000006" customHeight="1">
      <c r="A88" s="587"/>
      <c r="B88" s="579" t="s">
        <v>306</v>
      </c>
      <c r="C88" s="580" t="s">
        <v>957</v>
      </c>
      <c r="D88" s="582" t="s">
        <v>307</v>
      </c>
      <c r="E88" s="584" t="s">
        <v>958</v>
      </c>
      <c r="F88" s="584" t="s">
        <v>959</v>
      </c>
      <c r="G88" s="568" t="s">
        <v>361</v>
      </c>
      <c r="H88" s="569">
        <v>159</v>
      </c>
      <c r="I88" s="570">
        <v>159</v>
      </c>
      <c r="J88" s="544">
        <v>1</v>
      </c>
      <c r="K88" s="571" t="s">
        <v>960</v>
      </c>
      <c r="L88" s="548">
        <v>0.25</v>
      </c>
      <c r="M88" s="562">
        <v>185</v>
      </c>
      <c r="N88" s="564">
        <v>185</v>
      </c>
      <c r="O88" s="566">
        <f>M88/N88</f>
        <v>1</v>
      </c>
      <c r="P88" s="761" t="s">
        <v>961</v>
      </c>
      <c r="Q88" s="768">
        <v>0.5</v>
      </c>
      <c r="R88" s="540">
        <v>211</v>
      </c>
      <c r="S88" s="542">
        <v>211</v>
      </c>
      <c r="T88" s="544">
        <v>1</v>
      </c>
      <c r="U88" s="571" t="s">
        <v>962</v>
      </c>
      <c r="V88" s="548">
        <v>0.75</v>
      </c>
      <c r="W88" s="550"/>
      <c r="X88" s="785"/>
      <c r="Y88" s="552">
        <f>IFERROR((#REF!/#REF!),0)</f>
        <v>0</v>
      </c>
      <c r="Z88" s="554"/>
      <c r="AA88" s="790">
        <v>1</v>
      </c>
    </row>
    <row r="89" spans="1:27" ht="64.900000000000006" customHeight="1">
      <c r="A89" s="587"/>
      <c r="B89" s="579"/>
      <c r="C89" s="581"/>
      <c r="D89" s="583"/>
      <c r="E89" s="584"/>
      <c r="F89" s="584"/>
      <c r="G89" s="568"/>
      <c r="H89" s="569"/>
      <c r="I89" s="570"/>
      <c r="J89" s="545"/>
      <c r="K89" s="572"/>
      <c r="L89" s="549"/>
      <c r="M89" s="563"/>
      <c r="N89" s="565"/>
      <c r="O89" s="567"/>
      <c r="P89" s="762"/>
      <c r="Q89" s="769"/>
      <c r="R89" s="541"/>
      <c r="S89" s="543"/>
      <c r="T89" s="545"/>
      <c r="U89" s="572"/>
      <c r="V89" s="549"/>
      <c r="W89" s="551"/>
      <c r="X89" s="786"/>
      <c r="Y89" s="553"/>
      <c r="Z89" s="555"/>
      <c r="AA89" s="791"/>
    </row>
    <row r="90" spans="1:27" ht="64.900000000000006" customHeight="1">
      <c r="A90" s="587"/>
      <c r="B90" s="579"/>
      <c r="C90" s="581"/>
      <c r="D90" s="583"/>
      <c r="E90" s="584"/>
      <c r="F90" s="539" t="s">
        <v>963</v>
      </c>
      <c r="G90" s="501" t="s">
        <v>361</v>
      </c>
      <c r="H90" s="502">
        <v>159</v>
      </c>
      <c r="I90" s="503">
        <v>159</v>
      </c>
      <c r="J90" s="504">
        <v>1</v>
      </c>
      <c r="K90" s="505" t="s">
        <v>964</v>
      </c>
      <c r="L90" s="504">
        <v>0.25</v>
      </c>
      <c r="M90" s="506">
        <v>185</v>
      </c>
      <c r="N90" s="507">
        <v>185</v>
      </c>
      <c r="O90" s="508">
        <f t="shared" ref="O90:O93" si="49">IFERROR((M90/N90),0)</f>
        <v>1</v>
      </c>
      <c r="P90" s="509" t="s">
        <v>965</v>
      </c>
      <c r="Q90" s="510">
        <v>0.5</v>
      </c>
      <c r="R90" s="511">
        <v>211</v>
      </c>
      <c r="S90" s="512">
        <v>211</v>
      </c>
      <c r="T90" s="513">
        <f t="shared" ref="T90:T93" si="50">IFERROR((R90/S90),0)</f>
        <v>1</v>
      </c>
      <c r="U90" s="514" t="s">
        <v>965</v>
      </c>
      <c r="V90" s="515">
        <v>0.75</v>
      </c>
      <c r="W90" s="516"/>
      <c r="X90" s="517"/>
      <c r="Y90" s="518">
        <f t="shared" ref="Y90:Y93" si="51">IFERROR((W90/X90),0)</f>
        <v>0</v>
      </c>
      <c r="Z90" s="519"/>
      <c r="AA90" s="520">
        <v>1</v>
      </c>
    </row>
    <row r="91" spans="1:27" ht="64.900000000000006" customHeight="1">
      <c r="A91" s="587"/>
      <c r="B91" s="579"/>
      <c r="C91" s="581"/>
      <c r="D91" s="583" t="s">
        <v>309</v>
      </c>
      <c r="E91" s="584"/>
      <c r="F91" s="554" t="s">
        <v>308</v>
      </c>
      <c r="G91" s="556" t="s">
        <v>361</v>
      </c>
      <c r="H91" s="540">
        <v>159</v>
      </c>
      <c r="I91" s="558">
        <v>159</v>
      </c>
      <c r="J91" s="544">
        <v>1</v>
      </c>
      <c r="K91" s="560" t="s">
        <v>964</v>
      </c>
      <c r="L91" s="544">
        <v>0.25</v>
      </c>
      <c r="M91" s="562">
        <v>185</v>
      </c>
      <c r="N91" s="564">
        <v>185</v>
      </c>
      <c r="O91" s="566">
        <f t="shared" si="49"/>
        <v>1</v>
      </c>
      <c r="P91" s="761" t="s">
        <v>966</v>
      </c>
      <c r="Q91" s="768">
        <v>0.5</v>
      </c>
      <c r="R91" s="540">
        <v>211</v>
      </c>
      <c r="S91" s="542">
        <v>211</v>
      </c>
      <c r="T91" s="544">
        <f t="shared" si="50"/>
        <v>1</v>
      </c>
      <c r="U91" s="546" t="s">
        <v>967</v>
      </c>
      <c r="V91" s="548">
        <v>0.75</v>
      </c>
      <c r="W91" s="550"/>
      <c r="X91" s="550"/>
      <c r="Y91" s="552">
        <f t="shared" si="51"/>
        <v>0</v>
      </c>
      <c r="Z91" s="554"/>
      <c r="AA91" s="790">
        <v>1</v>
      </c>
    </row>
    <row r="92" spans="1:27" ht="64.900000000000006" customHeight="1">
      <c r="A92" s="587"/>
      <c r="B92" s="579"/>
      <c r="C92" s="581"/>
      <c r="D92" s="583"/>
      <c r="E92" s="584"/>
      <c r="F92" s="555"/>
      <c r="G92" s="557"/>
      <c r="H92" s="541"/>
      <c r="I92" s="559"/>
      <c r="J92" s="545"/>
      <c r="K92" s="561"/>
      <c r="L92" s="545"/>
      <c r="M92" s="563"/>
      <c r="N92" s="565"/>
      <c r="O92" s="567"/>
      <c r="P92" s="762"/>
      <c r="Q92" s="769"/>
      <c r="R92" s="541"/>
      <c r="S92" s="543"/>
      <c r="T92" s="545"/>
      <c r="U92" s="547"/>
      <c r="V92" s="549"/>
      <c r="W92" s="551"/>
      <c r="X92" s="551"/>
      <c r="Y92" s="553"/>
      <c r="Z92" s="555"/>
      <c r="AA92" s="791"/>
    </row>
    <row r="93" spans="1:27" ht="64.900000000000006" customHeight="1">
      <c r="A93" s="588"/>
      <c r="B93" s="579"/>
      <c r="C93" s="581"/>
      <c r="D93" s="585"/>
      <c r="E93" s="584"/>
      <c r="F93" s="539" t="s">
        <v>308</v>
      </c>
      <c r="G93" s="521" t="s">
        <v>361</v>
      </c>
      <c r="H93" s="522">
        <v>159</v>
      </c>
      <c r="I93" s="523">
        <v>159</v>
      </c>
      <c r="J93" s="524">
        <v>1</v>
      </c>
      <c r="K93" s="525" t="s">
        <v>964</v>
      </c>
      <c r="L93" s="524">
        <v>0.25</v>
      </c>
      <c r="M93" s="526">
        <v>185</v>
      </c>
      <c r="N93" s="527">
        <v>185</v>
      </c>
      <c r="O93" s="528">
        <f t="shared" si="49"/>
        <v>1</v>
      </c>
      <c r="P93" s="529" t="s">
        <v>966</v>
      </c>
      <c r="Q93" s="530">
        <v>0.5</v>
      </c>
      <c r="R93" s="522">
        <v>211</v>
      </c>
      <c r="S93" s="531">
        <v>211</v>
      </c>
      <c r="T93" s="524">
        <f t="shared" si="50"/>
        <v>1</v>
      </c>
      <c r="U93" s="532" t="s">
        <v>967</v>
      </c>
      <c r="V93" s="533">
        <v>0.75</v>
      </c>
      <c r="W93" s="534"/>
      <c r="X93" s="535"/>
      <c r="Y93" s="536">
        <f t="shared" si="51"/>
        <v>0</v>
      </c>
      <c r="Z93" s="537"/>
      <c r="AA93" s="538">
        <v>1</v>
      </c>
    </row>
    <row r="94" spans="1:27" ht="64.900000000000006" customHeight="1">
      <c r="A94" s="641" t="s">
        <v>310</v>
      </c>
      <c r="B94" s="653" t="s">
        <v>311</v>
      </c>
      <c r="C94" s="681" t="s">
        <v>312</v>
      </c>
      <c r="D94" s="684" t="s">
        <v>313</v>
      </c>
      <c r="E94" s="684" t="s">
        <v>314</v>
      </c>
      <c r="F94" s="684" t="s">
        <v>315</v>
      </c>
      <c r="G94" s="696">
        <v>12</v>
      </c>
      <c r="H94" s="715">
        <v>1</v>
      </c>
      <c r="I94" s="721">
        <v>12</v>
      </c>
      <c r="J94" s="728">
        <f>IFERROR((H94/I94),0)</f>
        <v>8.3333333333333329E-2</v>
      </c>
      <c r="K94" s="735" t="s">
        <v>838</v>
      </c>
      <c r="L94" s="745">
        <f>IFERROR(IF(G94="Según demanda",H94/I94,H94/G94),0)</f>
        <v>8.3333333333333329E-2</v>
      </c>
      <c r="M94" s="715">
        <v>2</v>
      </c>
      <c r="N94" s="721">
        <v>12</v>
      </c>
      <c r="O94" s="728">
        <f>IFERROR((M94/N94),0)</f>
        <v>0.16666666666666666</v>
      </c>
      <c r="P94" s="735" t="s">
        <v>839</v>
      </c>
      <c r="Q94" s="745">
        <f>IFERROR(IF(G94="Según demanda",(M94+H94)/(I94+N94),(M94+H94)/G94),0)</f>
        <v>0.25</v>
      </c>
      <c r="R94" s="715">
        <v>2</v>
      </c>
      <c r="S94" s="721">
        <v>12</v>
      </c>
      <c r="T94" s="728">
        <f>IFERROR((R94/S94),0)</f>
        <v>0.16666666666666666</v>
      </c>
      <c r="U94" s="735" t="s">
        <v>840</v>
      </c>
      <c r="V94" s="745">
        <f t="shared" ref="V94:V124" si="52">IFERROR(IF(G94="Según demanda",(R94+M94+H94)/(I94+N94+S94),(R94+M94+H94)/G94),0)</f>
        <v>0.41666666666666669</v>
      </c>
      <c r="W94" s="783"/>
      <c r="X94" s="721"/>
      <c r="Y94" s="728">
        <f>IFERROR((W94/X94),0)</f>
        <v>0</v>
      </c>
      <c r="Z94" s="735"/>
      <c r="AA94" s="745">
        <f>IFERROR(IF(G94="Según demanda",(W94+R94+M94+H94)/(I94+N94+S94+X94),(W94+R94+M94+H94)/G94),0)</f>
        <v>0.41666666666666669</v>
      </c>
    </row>
    <row r="95" spans="1:27" ht="64.900000000000006" customHeight="1">
      <c r="A95" s="642"/>
      <c r="B95" s="653"/>
      <c r="C95" s="681"/>
      <c r="D95" s="684"/>
      <c r="E95" s="684"/>
      <c r="F95" s="684"/>
      <c r="G95" s="697"/>
      <c r="H95" s="716"/>
      <c r="I95" s="722"/>
      <c r="J95" s="729"/>
      <c r="K95" s="736"/>
      <c r="L95" s="746"/>
      <c r="M95" s="716"/>
      <c r="N95" s="722"/>
      <c r="O95" s="729"/>
      <c r="P95" s="736"/>
      <c r="Q95" s="746"/>
      <c r="R95" s="716"/>
      <c r="S95" s="722"/>
      <c r="T95" s="729"/>
      <c r="U95" s="736"/>
      <c r="V95" s="746">
        <f t="shared" si="52"/>
        <v>0</v>
      </c>
      <c r="W95" s="784"/>
      <c r="X95" s="722"/>
      <c r="Y95" s="729"/>
      <c r="Z95" s="736"/>
      <c r="AA95" s="746"/>
    </row>
    <row r="96" spans="1:27" ht="64.900000000000006" customHeight="1">
      <c r="A96" s="642"/>
      <c r="B96" s="653" t="s">
        <v>316</v>
      </c>
      <c r="C96" s="681" t="s">
        <v>317</v>
      </c>
      <c r="D96" s="684" t="s">
        <v>318</v>
      </c>
      <c r="E96" s="684" t="s">
        <v>319</v>
      </c>
      <c r="F96" s="14" t="s">
        <v>320</v>
      </c>
      <c r="G96" s="130" t="s">
        <v>321</v>
      </c>
      <c r="H96" s="131">
        <v>37</v>
      </c>
      <c r="I96" s="88">
        <v>37</v>
      </c>
      <c r="J96" s="61">
        <f t="shared" ref="J96:J125" si="53">IFERROR((H96/I96),0)</f>
        <v>1</v>
      </c>
      <c r="K96" s="23"/>
      <c r="L96" s="335">
        <f t="shared" ref="L96:L137" si="54">IFERROR(IF(G96="Según demanda",H96/I96,H96/G96),0)</f>
        <v>1</v>
      </c>
      <c r="M96" s="131">
        <v>56</v>
      </c>
      <c r="N96" s="88">
        <v>56</v>
      </c>
      <c r="O96" s="61">
        <f t="shared" ref="O96:O124" si="55">IFERROR((M96/N96),0)</f>
        <v>1</v>
      </c>
      <c r="P96" s="23"/>
      <c r="Q96" s="335">
        <f t="shared" ref="Q96:Q137" si="56">IFERROR(IF(G96="Según demanda",(M96+H96)/(I96+N96),(M96+H96)/G96),0)</f>
        <v>1</v>
      </c>
      <c r="R96" s="131">
        <v>80</v>
      </c>
      <c r="S96" s="88">
        <v>80</v>
      </c>
      <c r="T96" s="61">
        <f t="shared" ref="T96:T137" si="57">IFERROR((R96/S96),0)</f>
        <v>1</v>
      </c>
      <c r="U96" s="23"/>
      <c r="V96" s="336">
        <f t="shared" si="52"/>
        <v>1</v>
      </c>
      <c r="W96" s="131"/>
      <c r="X96" s="88"/>
      <c r="Y96" s="61">
        <f t="shared" ref="Y96:Y137" si="58">IFERROR((W96/X96),0)</f>
        <v>0</v>
      </c>
      <c r="Z96" s="23"/>
      <c r="AA96" s="335">
        <f t="shared" ref="AA96:AA106" si="59">IFERROR(IF(G96="Según demanda",(W96+R96+M96+H96)/(I96+N96+S96+X96),(W96+R96+M96+H96)/G96),0)</f>
        <v>1</v>
      </c>
    </row>
    <row r="97" spans="1:29" ht="64.900000000000006" customHeight="1">
      <c r="A97" s="642"/>
      <c r="B97" s="653"/>
      <c r="C97" s="681"/>
      <c r="D97" s="684"/>
      <c r="E97" s="684"/>
      <c r="F97" s="14" t="s">
        <v>322</v>
      </c>
      <c r="G97" s="130" t="s">
        <v>321</v>
      </c>
      <c r="H97" s="131">
        <v>72</v>
      </c>
      <c r="I97" s="88">
        <v>72</v>
      </c>
      <c r="J97" s="61">
        <f t="shared" si="53"/>
        <v>1</v>
      </c>
      <c r="K97" s="23"/>
      <c r="L97" s="335">
        <f t="shared" si="54"/>
        <v>1</v>
      </c>
      <c r="M97" s="131">
        <v>69</v>
      </c>
      <c r="N97" s="88">
        <v>69</v>
      </c>
      <c r="O97" s="61">
        <f t="shared" si="55"/>
        <v>1</v>
      </c>
      <c r="P97" s="23"/>
      <c r="Q97" s="335">
        <f t="shared" si="56"/>
        <v>1</v>
      </c>
      <c r="R97" s="131">
        <v>69</v>
      </c>
      <c r="S97" s="88">
        <v>69</v>
      </c>
      <c r="T97" s="61">
        <f t="shared" si="57"/>
        <v>1</v>
      </c>
      <c r="U97" s="23"/>
      <c r="V97" s="337">
        <f t="shared" si="52"/>
        <v>1</v>
      </c>
      <c r="W97" s="131"/>
      <c r="X97" s="88"/>
      <c r="Y97" s="61">
        <f t="shared" si="58"/>
        <v>0</v>
      </c>
      <c r="Z97" s="23"/>
      <c r="AA97" s="335">
        <f t="shared" si="59"/>
        <v>1</v>
      </c>
    </row>
    <row r="98" spans="1:29" ht="64.900000000000006" customHeight="1">
      <c r="A98" s="642"/>
      <c r="B98" s="167" t="s">
        <v>323</v>
      </c>
      <c r="C98" s="129" t="s">
        <v>324</v>
      </c>
      <c r="D98" s="14" t="s">
        <v>325</v>
      </c>
      <c r="E98" s="14" t="s">
        <v>326</v>
      </c>
      <c r="F98" s="14" t="s">
        <v>327</v>
      </c>
      <c r="G98" s="130">
        <v>1</v>
      </c>
      <c r="H98" s="131">
        <v>1</v>
      </c>
      <c r="I98" s="88">
        <v>1</v>
      </c>
      <c r="J98" s="61">
        <f t="shared" si="53"/>
        <v>1</v>
      </c>
      <c r="K98" s="313"/>
      <c r="L98" s="334">
        <f t="shared" si="54"/>
        <v>1</v>
      </c>
      <c r="M98" s="318"/>
      <c r="N98" s="792"/>
      <c r="O98" s="314">
        <f t="shared" si="55"/>
        <v>0</v>
      </c>
      <c r="P98" s="313"/>
      <c r="Q98" s="334">
        <f t="shared" si="56"/>
        <v>1</v>
      </c>
      <c r="R98" s="318"/>
      <c r="S98" s="792"/>
      <c r="T98" s="314">
        <f t="shared" si="57"/>
        <v>0</v>
      </c>
      <c r="U98" s="313"/>
      <c r="V98" s="793">
        <f t="shared" si="52"/>
        <v>1</v>
      </c>
      <c r="W98" s="794"/>
      <c r="X98" s="313"/>
      <c r="Y98" s="314">
        <f t="shared" si="58"/>
        <v>0</v>
      </c>
      <c r="Z98" s="313"/>
      <c r="AA98" s="334">
        <f t="shared" si="59"/>
        <v>1</v>
      </c>
    </row>
    <row r="99" spans="1:29" ht="64.900000000000006" customHeight="1">
      <c r="A99" s="642"/>
      <c r="B99" s="167" t="s">
        <v>328</v>
      </c>
      <c r="C99" s="682" t="s">
        <v>329</v>
      </c>
      <c r="D99" s="14" t="s">
        <v>330</v>
      </c>
      <c r="E99" s="42" t="s">
        <v>331</v>
      </c>
      <c r="F99" s="14" t="s">
        <v>37</v>
      </c>
      <c r="G99" s="130" t="s">
        <v>321</v>
      </c>
      <c r="H99" s="131">
        <v>30</v>
      </c>
      <c r="I99" s="21">
        <v>30</v>
      </c>
      <c r="J99" s="61">
        <f t="shared" si="53"/>
        <v>1</v>
      </c>
      <c r="K99" s="799"/>
      <c r="L99" s="320">
        <f t="shared" si="54"/>
        <v>1</v>
      </c>
      <c r="M99" s="316">
        <v>6</v>
      </c>
      <c r="N99" s="316">
        <v>6</v>
      </c>
      <c r="O99" s="61">
        <f t="shared" si="55"/>
        <v>1</v>
      </c>
      <c r="P99" s="799"/>
      <c r="Q99" s="320">
        <f t="shared" si="56"/>
        <v>1</v>
      </c>
      <c r="R99" s="316">
        <v>18</v>
      </c>
      <c r="S99" s="316">
        <v>18</v>
      </c>
      <c r="T99" s="61">
        <f t="shared" si="57"/>
        <v>1</v>
      </c>
      <c r="U99" s="799"/>
      <c r="V99" s="800">
        <f t="shared" si="52"/>
        <v>1</v>
      </c>
      <c r="W99" s="316"/>
      <c r="X99" s="316"/>
      <c r="Y99" s="61">
        <f t="shared" si="58"/>
        <v>0</v>
      </c>
      <c r="Z99" s="799"/>
      <c r="AA99" s="320">
        <f t="shared" si="59"/>
        <v>1</v>
      </c>
      <c r="AB99" s="801"/>
      <c r="AC99" s="801"/>
    </row>
    <row r="100" spans="1:29" ht="64.900000000000006" customHeight="1">
      <c r="A100" s="642"/>
      <c r="B100" s="338" t="s">
        <v>332</v>
      </c>
      <c r="C100" s="682"/>
      <c r="D100" s="14" t="s">
        <v>333</v>
      </c>
      <c r="E100" s="42" t="s">
        <v>334</v>
      </c>
      <c r="F100" s="14" t="s">
        <v>37</v>
      </c>
      <c r="G100" s="130" t="s">
        <v>321</v>
      </c>
      <c r="H100" s="131">
        <v>30</v>
      </c>
      <c r="I100" s="21">
        <v>30</v>
      </c>
      <c r="J100" s="61">
        <f t="shared" si="53"/>
        <v>1</v>
      </c>
      <c r="K100" s="799"/>
      <c r="L100" s="320">
        <f t="shared" si="54"/>
        <v>1</v>
      </c>
      <c r="M100" s="316">
        <v>6</v>
      </c>
      <c r="N100" s="316">
        <v>6</v>
      </c>
      <c r="O100" s="61">
        <f t="shared" si="55"/>
        <v>1</v>
      </c>
      <c r="P100" s="799"/>
      <c r="Q100" s="320">
        <f t="shared" si="56"/>
        <v>1</v>
      </c>
      <c r="R100" s="316">
        <v>18</v>
      </c>
      <c r="S100" s="316">
        <v>18</v>
      </c>
      <c r="T100" s="61">
        <f t="shared" si="57"/>
        <v>1</v>
      </c>
      <c r="U100" s="799"/>
      <c r="V100" s="800">
        <f t="shared" si="52"/>
        <v>1</v>
      </c>
      <c r="W100" s="316"/>
      <c r="X100" s="316"/>
      <c r="Y100" s="61">
        <f t="shared" si="58"/>
        <v>0</v>
      </c>
      <c r="Z100" s="799"/>
      <c r="AA100" s="320">
        <f t="shared" si="59"/>
        <v>1</v>
      </c>
      <c r="AB100" s="801"/>
      <c r="AC100" s="801"/>
    </row>
    <row r="101" spans="1:29" ht="64.900000000000006" customHeight="1">
      <c r="A101" s="642"/>
      <c r="B101" s="338" t="s">
        <v>332</v>
      </c>
      <c r="C101" s="682"/>
      <c r="D101" s="14" t="s">
        <v>335</v>
      </c>
      <c r="E101" s="42" t="s">
        <v>336</v>
      </c>
      <c r="F101" s="14" t="s">
        <v>37</v>
      </c>
      <c r="G101" s="130" t="s">
        <v>321</v>
      </c>
      <c r="H101" s="131">
        <v>30</v>
      </c>
      <c r="I101" s="21">
        <v>30</v>
      </c>
      <c r="J101" s="61">
        <f t="shared" si="53"/>
        <v>1</v>
      </c>
      <c r="K101" s="799"/>
      <c r="L101" s="320">
        <f t="shared" si="54"/>
        <v>1</v>
      </c>
      <c r="M101" s="316">
        <v>6</v>
      </c>
      <c r="N101" s="316">
        <v>6</v>
      </c>
      <c r="O101" s="61">
        <f t="shared" si="55"/>
        <v>1</v>
      </c>
      <c r="P101" s="799"/>
      <c r="Q101" s="320">
        <f t="shared" si="56"/>
        <v>1</v>
      </c>
      <c r="R101" s="316">
        <v>18</v>
      </c>
      <c r="S101" s="316">
        <v>18</v>
      </c>
      <c r="T101" s="61">
        <f t="shared" si="57"/>
        <v>1</v>
      </c>
      <c r="U101" s="799"/>
      <c r="V101" s="800">
        <f t="shared" si="52"/>
        <v>1</v>
      </c>
      <c r="W101" s="316"/>
      <c r="X101" s="316"/>
      <c r="Y101" s="61">
        <f t="shared" si="58"/>
        <v>0</v>
      </c>
      <c r="Z101" s="799"/>
      <c r="AA101" s="320">
        <f t="shared" si="59"/>
        <v>1</v>
      </c>
      <c r="AB101" s="801"/>
      <c r="AC101" s="801"/>
    </row>
    <row r="102" spans="1:29" ht="64.900000000000006" customHeight="1">
      <c r="A102" s="642"/>
      <c r="B102" s="338" t="s">
        <v>337</v>
      </c>
      <c r="C102" s="682"/>
      <c r="D102" s="14" t="s">
        <v>338</v>
      </c>
      <c r="E102" s="42" t="s">
        <v>339</v>
      </c>
      <c r="F102" s="14" t="s">
        <v>37</v>
      </c>
      <c r="G102" s="130" t="s">
        <v>321</v>
      </c>
      <c r="H102" s="131">
        <v>30</v>
      </c>
      <c r="I102" s="21">
        <v>30</v>
      </c>
      <c r="J102" s="61">
        <f t="shared" si="53"/>
        <v>1</v>
      </c>
      <c r="K102" s="799"/>
      <c r="L102" s="320">
        <f t="shared" si="54"/>
        <v>1</v>
      </c>
      <c r="M102" s="316">
        <v>6</v>
      </c>
      <c r="N102" s="316">
        <v>6</v>
      </c>
      <c r="O102" s="61">
        <f t="shared" si="55"/>
        <v>1</v>
      </c>
      <c r="P102" s="799"/>
      <c r="Q102" s="320">
        <f t="shared" si="56"/>
        <v>1</v>
      </c>
      <c r="R102" s="316">
        <v>18</v>
      </c>
      <c r="S102" s="316">
        <v>18</v>
      </c>
      <c r="T102" s="61">
        <f t="shared" si="57"/>
        <v>1</v>
      </c>
      <c r="U102" s="799"/>
      <c r="V102" s="320">
        <f t="shared" si="52"/>
        <v>1</v>
      </c>
      <c r="W102" s="316"/>
      <c r="X102" s="316"/>
      <c r="Y102" s="61">
        <f t="shared" si="58"/>
        <v>0</v>
      </c>
      <c r="Z102" s="799"/>
      <c r="AA102" s="320">
        <f t="shared" si="59"/>
        <v>1</v>
      </c>
      <c r="AB102" s="801"/>
      <c r="AC102" s="801"/>
    </row>
    <row r="103" spans="1:29" ht="64.900000000000006" customHeight="1">
      <c r="A103" s="642"/>
      <c r="B103" s="167" t="s">
        <v>340</v>
      </c>
      <c r="C103" s="682"/>
      <c r="D103" s="14" t="s">
        <v>341</v>
      </c>
      <c r="E103" s="42" t="s">
        <v>342</v>
      </c>
      <c r="F103" s="14" t="s">
        <v>343</v>
      </c>
      <c r="G103" s="130" t="s">
        <v>321</v>
      </c>
      <c r="H103" s="131">
        <v>30</v>
      </c>
      <c r="I103" s="21">
        <v>30</v>
      </c>
      <c r="J103" s="61">
        <f t="shared" si="53"/>
        <v>1</v>
      </c>
      <c r="K103" s="799"/>
      <c r="L103" s="320">
        <f t="shared" si="54"/>
        <v>1</v>
      </c>
      <c r="M103" s="316">
        <v>6</v>
      </c>
      <c r="N103" s="316">
        <v>6</v>
      </c>
      <c r="O103" s="61">
        <f t="shared" si="55"/>
        <v>1</v>
      </c>
      <c r="P103" s="799"/>
      <c r="Q103" s="320">
        <f t="shared" si="56"/>
        <v>1</v>
      </c>
      <c r="R103" s="316">
        <v>18</v>
      </c>
      <c r="S103" s="316">
        <v>18</v>
      </c>
      <c r="T103" s="61">
        <f t="shared" si="57"/>
        <v>1</v>
      </c>
      <c r="U103" s="799"/>
      <c r="V103" s="320">
        <f t="shared" si="52"/>
        <v>1</v>
      </c>
      <c r="W103" s="316"/>
      <c r="X103" s="316"/>
      <c r="Y103" s="61">
        <f t="shared" si="58"/>
        <v>0</v>
      </c>
      <c r="Z103" s="799"/>
      <c r="AA103" s="320">
        <f t="shared" si="59"/>
        <v>1</v>
      </c>
      <c r="AB103" s="801"/>
      <c r="AC103" s="801"/>
    </row>
    <row r="104" spans="1:29" ht="64.900000000000006" customHeight="1">
      <c r="A104" s="642"/>
      <c r="B104" s="167" t="s">
        <v>344</v>
      </c>
      <c r="C104" s="682"/>
      <c r="D104" s="14" t="s">
        <v>345</v>
      </c>
      <c r="E104" s="42" t="s">
        <v>346</v>
      </c>
      <c r="F104" s="14" t="s">
        <v>347</v>
      </c>
      <c r="G104" s="130" t="s">
        <v>321</v>
      </c>
      <c r="H104" s="131">
        <v>30</v>
      </c>
      <c r="I104" s="21">
        <v>30</v>
      </c>
      <c r="J104" s="61">
        <f t="shared" si="53"/>
        <v>1</v>
      </c>
      <c r="K104" s="799"/>
      <c r="L104" s="320">
        <f t="shared" si="54"/>
        <v>1</v>
      </c>
      <c r="M104" s="316">
        <v>6</v>
      </c>
      <c r="N104" s="316">
        <v>6</v>
      </c>
      <c r="O104" s="61">
        <f t="shared" si="55"/>
        <v>1</v>
      </c>
      <c r="P104" s="799"/>
      <c r="Q104" s="320">
        <f t="shared" si="56"/>
        <v>1</v>
      </c>
      <c r="R104" s="316">
        <v>18</v>
      </c>
      <c r="S104" s="316">
        <v>18</v>
      </c>
      <c r="T104" s="61">
        <f t="shared" si="57"/>
        <v>1</v>
      </c>
      <c r="U104" s="799"/>
      <c r="V104" s="800">
        <f t="shared" si="52"/>
        <v>1</v>
      </c>
      <c r="W104" s="316"/>
      <c r="X104" s="316"/>
      <c r="Y104" s="61">
        <f t="shared" si="58"/>
        <v>0</v>
      </c>
      <c r="Z104" s="799"/>
      <c r="AA104" s="320">
        <f t="shared" si="59"/>
        <v>1</v>
      </c>
      <c r="AB104" s="801"/>
      <c r="AC104" s="801"/>
    </row>
    <row r="105" spans="1:29" ht="64.900000000000006" customHeight="1">
      <c r="A105" s="642"/>
      <c r="B105" s="653" t="s">
        <v>348</v>
      </c>
      <c r="C105" s="682" t="s">
        <v>349</v>
      </c>
      <c r="D105" s="14" t="s">
        <v>350</v>
      </c>
      <c r="E105" s="684" t="s">
        <v>351</v>
      </c>
      <c r="F105" s="684" t="s">
        <v>352</v>
      </c>
      <c r="G105" s="130" t="s">
        <v>321</v>
      </c>
      <c r="H105" s="131">
        <v>30</v>
      </c>
      <c r="I105" s="21">
        <v>30</v>
      </c>
      <c r="J105" s="61">
        <f t="shared" si="53"/>
        <v>1</v>
      </c>
      <c r="K105" s="684"/>
      <c r="L105" s="320">
        <f t="shared" si="54"/>
        <v>1</v>
      </c>
      <c r="M105" s="316">
        <v>6</v>
      </c>
      <c r="N105" s="316">
        <v>6</v>
      </c>
      <c r="O105" s="61">
        <f t="shared" si="55"/>
        <v>1</v>
      </c>
      <c r="P105" s="684"/>
      <c r="Q105" s="320">
        <f t="shared" si="56"/>
        <v>1</v>
      </c>
      <c r="R105" s="316">
        <v>18</v>
      </c>
      <c r="S105" s="316">
        <v>18</v>
      </c>
      <c r="T105" s="61">
        <f t="shared" si="57"/>
        <v>1</v>
      </c>
      <c r="U105" s="684"/>
      <c r="V105" s="800">
        <f t="shared" si="52"/>
        <v>1</v>
      </c>
      <c r="W105" s="316"/>
      <c r="X105" s="316"/>
      <c r="Y105" s="61">
        <f t="shared" si="58"/>
        <v>0</v>
      </c>
      <c r="Z105" s="684"/>
      <c r="AA105" s="320">
        <f t="shared" si="59"/>
        <v>1</v>
      </c>
      <c r="AB105" s="801"/>
      <c r="AC105" s="801"/>
    </row>
    <row r="106" spans="1:29" ht="64.900000000000006" customHeight="1">
      <c r="A106" s="642"/>
      <c r="B106" s="653"/>
      <c r="C106" s="682"/>
      <c r="D106" s="14" t="s">
        <v>353</v>
      </c>
      <c r="E106" s="684"/>
      <c r="F106" s="684"/>
      <c r="G106" s="130" t="s">
        <v>321</v>
      </c>
      <c r="H106" s="131">
        <v>30</v>
      </c>
      <c r="I106" s="21">
        <v>30</v>
      </c>
      <c r="J106" s="61">
        <f t="shared" si="53"/>
        <v>1</v>
      </c>
      <c r="K106" s="684"/>
      <c r="L106" s="320">
        <f t="shared" si="54"/>
        <v>1</v>
      </c>
      <c r="M106" s="316">
        <v>6</v>
      </c>
      <c r="N106" s="316">
        <v>6</v>
      </c>
      <c r="O106" s="61">
        <f t="shared" si="55"/>
        <v>1</v>
      </c>
      <c r="P106" s="684"/>
      <c r="Q106" s="320">
        <f t="shared" si="56"/>
        <v>1</v>
      </c>
      <c r="R106" s="316">
        <v>18</v>
      </c>
      <c r="S106" s="316">
        <v>18</v>
      </c>
      <c r="T106" s="61">
        <f t="shared" si="57"/>
        <v>1</v>
      </c>
      <c r="U106" s="684"/>
      <c r="V106" s="800">
        <f t="shared" si="52"/>
        <v>1</v>
      </c>
      <c r="W106" s="316"/>
      <c r="X106" s="316"/>
      <c r="Y106" s="61">
        <f t="shared" si="58"/>
        <v>0</v>
      </c>
      <c r="Z106" s="684"/>
      <c r="AA106" s="320">
        <f t="shared" si="59"/>
        <v>1</v>
      </c>
      <c r="AB106" s="801"/>
      <c r="AC106" s="801"/>
    </row>
    <row r="107" spans="1:29" ht="64.900000000000006" customHeight="1" thickBot="1">
      <c r="A107" s="643"/>
      <c r="B107" s="654"/>
      <c r="C107" s="683"/>
      <c r="D107" s="132" t="s">
        <v>354</v>
      </c>
      <c r="E107" s="708"/>
      <c r="F107" s="708"/>
      <c r="G107" s="133" t="s">
        <v>321</v>
      </c>
      <c r="H107" s="134">
        <v>30</v>
      </c>
      <c r="I107" s="148">
        <v>30</v>
      </c>
      <c r="J107" s="149">
        <f t="shared" si="53"/>
        <v>1</v>
      </c>
      <c r="K107" s="684"/>
      <c r="L107" s="320">
        <f t="shared" si="54"/>
        <v>1</v>
      </c>
      <c r="M107" s="316">
        <v>6</v>
      </c>
      <c r="N107" s="316">
        <v>6</v>
      </c>
      <c r="O107" s="17">
        <f t="shared" si="55"/>
        <v>1</v>
      </c>
      <c r="P107" s="684"/>
      <c r="Q107" s="320">
        <f t="shared" si="56"/>
        <v>1</v>
      </c>
      <c r="R107" s="316">
        <v>18</v>
      </c>
      <c r="S107" s="316">
        <v>18</v>
      </c>
      <c r="T107" s="17">
        <f t="shared" si="57"/>
        <v>1</v>
      </c>
      <c r="U107" s="684"/>
      <c r="V107" s="800">
        <f t="shared" si="52"/>
        <v>1</v>
      </c>
      <c r="W107" s="316"/>
      <c r="X107" s="316"/>
      <c r="Y107" s="17">
        <f t="shared" si="58"/>
        <v>0</v>
      </c>
      <c r="Z107" s="684"/>
      <c r="AA107" s="320">
        <f>IFERROR(IF(G107="Según demanda",(W107+R107+M107+H107)/(I107+N106+S107+X107),(W107+R107+M107+H107)/G107),0)</f>
        <v>1</v>
      </c>
      <c r="AB107" s="801"/>
      <c r="AC107" s="801"/>
    </row>
    <row r="108" spans="1:29" ht="64.900000000000006" customHeight="1">
      <c r="A108" s="40" t="s">
        <v>355</v>
      </c>
      <c r="B108" s="395" t="s">
        <v>356</v>
      </c>
      <c r="C108" s="339" t="s">
        <v>357</v>
      </c>
      <c r="D108" s="340" t="s">
        <v>358</v>
      </c>
      <c r="E108" s="339" t="s">
        <v>359</v>
      </c>
      <c r="F108" s="341" t="s">
        <v>360</v>
      </c>
      <c r="G108" s="135">
        <v>80</v>
      </c>
      <c r="H108" s="143">
        <v>16</v>
      </c>
      <c r="I108" s="342">
        <v>16</v>
      </c>
      <c r="J108" s="343">
        <f t="shared" si="53"/>
        <v>1</v>
      </c>
      <c r="K108" s="795" t="s">
        <v>841</v>
      </c>
      <c r="L108" s="359">
        <f t="shared" si="54"/>
        <v>0.2</v>
      </c>
      <c r="M108" s="355">
        <v>16</v>
      </c>
      <c r="N108" s="356">
        <v>16</v>
      </c>
      <c r="O108" s="357">
        <f t="shared" si="55"/>
        <v>1</v>
      </c>
      <c r="P108" s="795" t="s">
        <v>842</v>
      </c>
      <c r="Q108" s="360">
        <f t="shared" si="56"/>
        <v>0.4</v>
      </c>
      <c r="R108" s="796">
        <v>16</v>
      </c>
      <c r="S108" s="317">
        <v>16</v>
      </c>
      <c r="T108" s="315">
        <f t="shared" si="57"/>
        <v>1</v>
      </c>
      <c r="U108" s="795" t="s">
        <v>843</v>
      </c>
      <c r="V108" s="360">
        <f t="shared" si="52"/>
        <v>0.6</v>
      </c>
      <c r="W108" s="797"/>
      <c r="X108" s="317"/>
      <c r="Y108" s="315">
        <f t="shared" si="58"/>
        <v>0</v>
      </c>
      <c r="Z108" s="798"/>
      <c r="AA108" s="360">
        <f>IFERROR(IF(G108="Según demanda",(W108+R108+M108+H108)/(I108+N108+S108+X108),(W108+R108+M108+H108)/G108),0)</f>
        <v>0.6</v>
      </c>
    </row>
    <row r="109" spans="1:29" ht="64.900000000000006" customHeight="1">
      <c r="A109" s="57" t="s">
        <v>355</v>
      </c>
      <c r="B109" s="395" t="s">
        <v>362</v>
      </c>
      <c r="C109" s="339" t="s">
        <v>363</v>
      </c>
      <c r="D109" s="347" t="s">
        <v>364</v>
      </c>
      <c r="E109" s="348" t="s">
        <v>365</v>
      </c>
      <c r="F109" s="349" t="s">
        <v>366</v>
      </c>
      <c r="G109" s="135" t="s">
        <v>361</v>
      </c>
      <c r="H109" s="143">
        <v>5</v>
      </c>
      <c r="I109" s="342">
        <v>5</v>
      </c>
      <c r="J109" s="343">
        <f t="shared" si="53"/>
        <v>1</v>
      </c>
      <c r="K109" s="350" t="s">
        <v>844</v>
      </c>
      <c r="L109" s="345">
        <f t="shared" si="54"/>
        <v>1</v>
      </c>
      <c r="M109" s="143">
        <v>5</v>
      </c>
      <c r="N109" s="342">
        <v>5</v>
      </c>
      <c r="O109" s="343">
        <f t="shared" si="55"/>
        <v>1</v>
      </c>
      <c r="P109" s="350" t="s">
        <v>845</v>
      </c>
      <c r="Q109" s="346">
        <f t="shared" si="56"/>
        <v>1</v>
      </c>
      <c r="R109" s="115">
        <v>5</v>
      </c>
      <c r="S109" s="98">
        <v>5</v>
      </c>
      <c r="T109" s="11">
        <f t="shared" si="57"/>
        <v>1</v>
      </c>
      <c r="U109" s="350" t="s">
        <v>846</v>
      </c>
      <c r="V109" s="346">
        <f t="shared" si="52"/>
        <v>1</v>
      </c>
      <c r="W109" s="140"/>
      <c r="X109" s="98"/>
      <c r="Y109" s="11">
        <f t="shared" si="58"/>
        <v>0</v>
      </c>
      <c r="Z109" s="150"/>
      <c r="AA109" s="346">
        <f t="shared" ref="AA109:AA125" si="60">IFERROR(IF(G109="Según demanda",(W109+R109+M109+H109)/(I109+N109+S109+X109),(W109+R109+M109+H109)/G109),0)</f>
        <v>1</v>
      </c>
    </row>
    <row r="110" spans="1:29" ht="64.900000000000006" customHeight="1">
      <c r="A110" s="57" t="s">
        <v>355</v>
      </c>
      <c r="B110" s="396" t="s">
        <v>367</v>
      </c>
      <c r="C110" s="351" t="s">
        <v>368</v>
      </c>
      <c r="D110" s="352" t="s">
        <v>369</v>
      </c>
      <c r="E110" s="353" t="s">
        <v>370</v>
      </c>
      <c r="F110" s="354" t="s">
        <v>371</v>
      </c>
      <c r="G110" s="137" t="s">
        <v>361</v>
      </c>
      <c r="H110" s="355">
        <v>16</v>
      </c>
      <c r="I110" s="356">
        <v>16</v>
      </c>
      <c r="J110" s="357">
        <f t="shared" si="53"/>
        <v>1</v>
      </c>
      <c r="K110" s="358" t="s">
        <v>847</v>
      </c>
      <c r="L110" s="359">
        <f t="shared" si="54"/>
        <v>1</v>
      </c>
      <c r="M110" s="355">
        <v>16</v>
      </c>
      <c r="N110" s="356">
        <v>16</v>
      </c>
      <c r="O110" s="357">
        <f t="shared" si="55"/>
        <v>1</v>
      </c>
      <c r="P110" s="358" t="s">
        <v>848</v>
      </c>
      <c r="Q110" s="360">
        <f t="shared" si="56"/>
        <v>1</v>
      </c>
      <c r="R110" s="140">
        <v>16</v>
      </c>
      <c r="S110" s="98">
        <v>16</v>
      </c>
      <c r="T110" s="11">
        <f t="shared" si="57"/>
        <v>1</v>
      </c>
      <c r="U110" s="358" t="s">
        <v>849</v>
      </c>
      <c r="V110" s="346">
        <f t="shared" si="52"/>
        <v>1</v>
      </c>
      <c r="W110" s="140"/>
      <c r="X110" s="98"/>
      <c r="Y110" s="11">
        <f t="shared" si="58"/>
        <v>0</v>
      </c>
      <c r="Z110" s="152"/>
      <c r="AA110" s="346">
        <f t="shared" si="60"/>
        <v>1</v>
      </c>
    </row>
    <row r="111" spans="1:29" ht="64.900000000000006" customHeight="1">
      <c r="A111" s="57" t="s">
        <v>355</v>
      </c>
      <c r="B111" s="397" t="s">
        <v>367</v>
      </c>
      <c r="C111" s="99" t="s">
        <v>372</v>
      </c>
      <c r="D111" s="361" t="s">
        <v>373</v>
      </c>
      <c r="E111" s="362" t="s">
        <v>374</v>
      </c>
      <c r="F111" s="135" t="s">
        <v>375</v>
      </c>
      <c r="G111" s="137" t="s">
        <v>361</v>
      </c>
      <c r="H111" s="355">
        <v>7</v>
      </c>
      <c r="I111" s="356">
        <v>7</v>
      </c>
      <c r="J111" s="343">
        <f>IFERROR((H111/I111),0)</f>
        <v>1</v>
      </c>
      <c r="K111" s="363" t="s">
        <v>850</v>
      </c>
      <c r="L111" s="345">
        <f t="shared" si="54"/>
        <v>1</v>
      </c>
      <c r="M111" s="355">
        <v>7</v>
      </c>
      <c r="N111" s="356">
        <v>7</v>
      </c>
      <c r="O111" s="343">
        <f t="shared" si="55"/>
        <v>1</v>
      </c>
      <c r="P111" s="363" t="s">
        <v>851</v>
      </c>
      <c r="Q111" s="346">
        <f t="shared" si="56"/>
        <v>1</v>
      </c>
      <c r="R111" s="140">
        <v>7</v>
      </c>
      <c r="S111" s="140">
        <v>7</v>
      </c>
      <c r="T111" s="11">
        <f t="shared" si="57"/>
        <v>1</v>
      </c>
      <c r="U111" s="363" t="s">
        <v>852</v>
      </c>
      <c r="V111" s="346">
        <f t="shared" si="52"/>
        <v>1</v>
      </c>
      <c r="W111" s="140"/>
      <c r="X111" s="98"/>
      <c r="Y111" s="11">
        <f t="shared" si="58"/>
        <v>0</v>
      </c>
      <c r="Z111" s="364"/>
      <c r="AA111" s="346">
        <f t="shared" si="60"/>
        <v>1</v>
      </c>
    </row>
    <row r="112" spans="1:29" ht="64.900000000000006" customHeight="1">
      <c r="A112" s="57" t="s">
        <v>355</v>
      </c>
      <c r="B112" s="398" t="s">
        <v>387</v>
      </c>
      <c r="C112" s="366" t="s">
        <v>376</v>
      </c>
      <c r="D112" s="362" t="s">
        <v>377</v>
      </c>
      <c r="E112" s="367" t="s">
        <v>378</v>
      </c>
      <c r="F112" s="135" t="s">
        <v>379</v>
      </c>
      <c r="G112" s="137" t="s">
        <v>361</v>
      </c>
      <c r="H112" s="368">
        <f>3498016600+4225536606.43+638703411+3808076400+3342422700+389048866+1518523230+93074000+5440000+413681910.68+2461599000+93074400+380039600+293607900</f>
        <v>21160844624.110001</v>
      </c>
      <c r="I112" s="369">
        <v>0</v>
      </c>
      <c r="J112" s="343">
        <f t="shared" si="53"/>
        <v>0</v>
      </c>
      <c r="K112" s="358" t="s">
        <v>853</v>
      </c>
      <c r="L112" s="345">
        <f t="shared" si="54"/>
        <v>0</v>
      </c>
      <c r="M112" s="155">
        <v>0</v>
      </c>
      <c r="N112" s="155">
        <v>0</v>
      </c>
      <c r="O112" s="357">
        <f t="shared" si="55"/>
        <v>0</v>
      </c>
      <c r="P112" s="370" t="s">
        <v>854</v>
      </c>
      <c r="Q112" s="346">
        <f t="shared" si="56"/>
        <v>0</v>
      </c>
      <c r="R112" s="153">
        <v>0</v>
      </c>
      <c r="S112" s="153">
        <v>0</v>
      </c>
      <c r="T112" s="321">
        <f>IFERROR((R112/S112),0)</f>
        <v>0</v>
      </c>
      <c r="U112" s="370" t="s">
        <v>855</v>
      </c>
      <c r="V112" s="346">
        <f>IFERROR(IF(L112="Según demanda",(R112+M112)/(N112+S112),(R112+M112)/L112),0)</f>
        <v>0</v>
      </c>
      <c r="W112" s="140"/>
      <c r="X112" s="98"/>
      <c r="Y112" s="11">
        <f t="shared" si="58"/>
        <v>0</v>
      </c>
      <c r="Z112" s="152"/>
      <c r="AA112" s="346">
        <f t="shared" si="60"/>
        <v>0</v>
      </c>
    </row>
    <row r="113" spans="1:27" ht="64.900000000000006" customHeight="1">
      <c r="A113" s="57" t="s">
        <v>355</v>
      </c>
      <c r="B113" s="398" t="s">
        <v>856</v>
      </c>
      <c r="C113" s="136" t="s">
        <v>380</v>
      </c>
      <c r="D113" s="136" t="s">
        <v>381</v>
      </c>
      <c r="E113" s="136" t="s">
        <v>382</v>
      </c>
      <c r="F113" s="135" t="s">
        <v>857</v>
      </c>
      <c r="G113" s="135" t="s">
        <v>361</v>
      </c>
      <c r="H113" s="143">
        <v>25</v>
      </c>
      <c r="I113" s="342">
        <v>25</v>
      </c>
      <c r="J113" s="343">
        <f t="shared" si="53"/>
        <v>1</v>
      </c>
      <c r="K113" s="350" t="s">
        <v>858</v>
      </c>
      <c r="L113" s="345">
        <f t="shared" si="54"/>
        <v>1</v>
      </c>
      <c r="M113" s="143">
        <v>30</v>
      </c>
      <c r="N113" s="342">
        <v>30</v>
      </c>
      <c r="O113" s="343">
        <f t="shared" si="55"/>
        <v>1</v>
      </c>
      <c r="P113" s="350" t="s">
        <v>859</v>
      </c>
      <c r="Q113" s="346">
        <f t="shared" si="56"/>
        <v>1</v>
      </c>
      <c r="R113" s="140">
        <v>30</v>
      </c>
      <c r="S113" s="98">
        <v>30</v>
      </c>
      <c r="T113" s="11">
        <f t="shared" si="57"/>
        <v>1</v>
      </c>
      <c r="U113" s="350" t="s">
        <v>860</v>
      </c>
      <c r="V113" s="346">
        <f t="shared" si="52"/>
        <v>1</v>
      </c>
      <c r="W113" s="140"/>
      <c r="X113" s="98"/>
      <c r="Y113" s="11">
        <f t="shared" si="58"/>
        <v>0</v>
      </c>
      <c r="Z113" s="150"/>
      <c r="AA113" s="346">
        <f t="shared" si="60"/>
        <v>1</v>
      </c>
    </row>
    <row r="114" spans="1:27" ht="64.900000000000006" customHeight="1">
      <c r="A114" s="57" t="s">
        <v>355</v>
      </c>
      <c r="B114" s="398" t="s">
        <v>387</v>
      </c>
      <c r="C114" s="136" t="s">
        <v>383</v>
      </c>
      <c r="D114" s="136" t="s">
        <v>384</v>
      </c>
      <c r="E114" s="136" t="s">
        <v>385</v>
      </c>
      <c r="F114" s="144" t="s">
        <v>386</v>
      </c>
      <c r="G114" s="142" t="s">
        <v>361</v>
      </c>
      <c r="H114" s="371">
        <v>538953085</v>
      </c>
      <c r="I114" s="372">
        <v>538953085</v>
      </c>
      <c r="J114" s="343">
        <f t="shared" si="53"/>
        <v>1</v>
      </c>
      <c r="K114" s="350" t="s">
        <v>861</v>
      </c>
      <c r="L114" s="345">
        <f t="shared" si="54"/>
        <v>1</v>
      </c>
      <c r="M114" s="373">
        <v>0</v>
      </c>
      <c r="N114" s="373">
        <v>0</v>
      </c>
      <c r="O114" s="343">
        <f t="shared" si="55"/>
        <v>0</v>
      </c>
      <c r="P114" s="350" t="s">
        <v>862</v>
      </c>
      <c r="Q114" s="346">
        <f t="shared" si="56"/>
        <v>1</v>
      </c>
      <c r="R114" s="374">
        <v>0</v>
      </c>
      <c r="S114" s="295">
        <v>0</v>
      </c>
      <c r="T114" s="343">
        <f t="shared" si="57"/>
        <v>0</v>
      </c>
      <c r="U114" s="350" t="s">
        <v>862</v>
      </c>
      <c r="V114" s="346">
        <f t="shared" si="52"/>
        <v>1</v>
      </c>
      <c r="W114" s="375"/>
      <c r="X114" s="375"/>
      <c r="Y114" s="11">
        <f>IFERROR((X114/W114),0)</f>
        <v>0</v>
      </c>
      <c r="Z114" s="150"/>
      <c r="AA114" s="346">
        <v>1</v>
      </c>
    </row>
    <row r="115" spans="1:27" ht="64.900000000000006" customHeight="1">
      <c r="A115" s="57" t="s">
        <v>355</v>
      </c>
      <c r="B115" s="395" t="s">
        <v>391</v>
      </c>
      <c r="C115" s="144" t="s">
        <v>388</v>
      </c>
      <c r="D115" s="344" t="s">
        <v>389</v>
      </c>
      <c r="E115" s="144" t="s">
        <v>390</v>
      </c>
      <c r="F115" s="144" t="s">
        <v>390</v>
      </c>
      <c r="G115" s="142">
        <v>1</v>
      </c>
      <c r="H115" s="143">
        <v>1</v>
      </c>
      <c r="I115" s="342">
        <v>1</v>
      </c>
      <c r="J115" s="343">
        <f t="shared" si="53"/>
        <v>1</v>
      </c>
      <c r="K115" s="350" t="s">
        <v>863</v>
      </c>
      <c r="L115" s="345">
        <f t="shared" si="54"/>
        <v>1</v>
      </c>
      <c r="M115" s="376">
        <v>0</v>
      </c>
      <c r="N115" s="342">
        <v>0</v>
      </c>
      <c r="O115" s="343">
        <f t="shared" si="55"/>
        <v>0</v>
      </c>
      <c r="P115" s="350" t="s">
        <v>864</v>
      </c>
      <c r="Q115" s="346">
        <f t="shared" si="56"/>
        <v>1</v>
      </c>
      <c r="R115" s="140">
        <v>0</v>
      </c>
      <c r="S115" s="98">
        <v>0</v>
      </c>
      <c r="T115" s="11">
        <f t="shared" si="57"/>
        <v>0</v>
      </c>
      <c r="U115" s="350" t="s">
        <v>864</v>
      </c>
      <c r="V115" s="346">
        <f t="shared" si="52"/>
        <v>1</v>
      </c>
      <c r="W115" s="140"/>
      <c r="X115" s="98"/>
      <c r="Y115" s="11">
        <f t="shared" si="58"/>
        <v>0</v>
      </c>
      <c r="Z115" s="377"/>
      <c r="AA115" s="346">
        <f t="shared" si="60"/>
        <v>1</v>
      </c>
    </row>
    <row r="116" spans="1:27" ht="64.900000000000006" customHeight="1">
      <c r="A116" s="57" t="s">
        <v>355</v>
      </c>
      <c r="B116" s="395" t="s">
        <v>394</v>
      </c>
      <c r="C116" s="144" t="s">
        <v>392</v>
      </c>
      <c r="D116" s="144" t="s">
        <v>393</v>
      </c>
      <c r="E116" s="378" t="s">
        <v>865</v>
      </c>
      <c r="F116" s="144" t="s">
        <v>865</v>
      </c>
      <c r="G116" s="142">
        <v>4</v>
      </c>
      <c r="H116" s="143">
        <v>1</v>
      </c>
      <c r="I116" s="342">
        <v>4</v>
      </c>
      <c r="J116" s="343">
        <f t="shared" si="53"/>
        <v>0.25</v>
      </c>
      <c r="K116" s="344" t="s">
        <v>866</v>
      </c>
      <c r="L116" s="379">
        <f t="shared" si="54"/>
        <v>0.25</v>
      </c>
      <c r="M116" s="376">
        <v>1</v>
      </c>
      <c r="N116" s="342">
        <v>4</v>
      </c>
      <c r="O116" s="343">
        <f t="shared" si="55"/>
        <v>0.25</v>
      </c>
      <c r="P116" s="344" t="s">
        <v>867</v>
      </c>
      <c r="Q116" s="346">
        <f t="shared" si="56"/>
        <v>0.5</v>
      </c>
      <c r="R116" s="140">
        <v>1</v>
      </c>
      <c r="S116" s="98">
        <v>4</v>
      </c>
      <c r="T116" s="11">
        <f t="shared" si="57"/>
        <v>0.25</v>
      </c>
      <c r="U116" s="344" t="s">
        <v>868</v>
      </c>
      <c r="V116" s="346">
        <f t="shared" si="52"/>
        <v>0.75</v>
      </c>
      <c r="W116" s="140"/>
      <c r="X116" s="98"/>
      <c r="Y116" s="96">
        <f t="shared" si="58"/>
        <v>0</v>
      </c>
      <c r="Z116" s="154"/>
      <c r="AA116" s="346">
        <f t="shared" si="60"/>
        <v>0.75</v>
      </c>
    </row>
    <row r="117" spans="1:27" ht="64.900000000000006" customHeight="1">
      <c r="A117" s="57" t="s">
        <v>355</v>
      </c>
      <c r="B117" s="395" t="s">
        <v>399</v>
      </c>
      <c r="C117" s="380" t="s">
        <v>395</v>
      </c>
      <c r="D117" s="350" t="s">
        <v>396</v>
      </c>
      <c r="E117" s="380" t="s">
        <v>397</v>
      </c>
      <c r="F117" s="144" t="s">
        <v>398</v>
      </c>
      <c r="G117" s="142">
        <v>6</v>
      </c>
      <c r="H117" s="143">
        <v>6</v>
      </c>
      <c r="I117" s="342">
        <v>6</v>
      </c>
      <c r="J117" s="343">
        <f t="shared" si="53"/>
        <v>1</v>
      </c>
      <c r="K117" s="350" t="s">
        <v>869</v>
      </c>
      <c r="L117" s="379">
        <f t="shared" si="54"/>
        <v>1</v>
      </c>
      <c r="M117" s="376">
        <v>0</v>
      </c>
      <c r="N117" s="342">
        <v>0</v>
      </c>
      <c r="O117" s="343">
        <f t="shared" si="55"/>
        <v>0</v>
      </c>
      <c r="P117" s="350" t="s">
        <v>870</v>
      </c>
      <c r="Q117" s="346">
        <f t="shared" si="56"/>
        <v>1</v>
      </c>
      <c r="R117" s="140">
        <v>0</v>
      </c>
      <c r="S117" s="98">
        <v>0</v>
      </c>
      <c r="T117" s="11">
        <f t="shared" si="57"/>
        <v>0</v>
      </c>
      <c r="U117" s="350" t="s">
        <v>870</v>
      </c>
      <c r="V117" s="346">
        <f t="shared" si="52"/>
        <v>1</v>
      </c>
      <c r="W117" s="140"/>
      <c r="X117" s="98"/>
      <c r="Y117" s="11">
        <f t="shared" si="58"/>
        <v>0</v>
      </c>
      <c r="Z117" s="156"/>
      <c r="AA117" s="346">
        <f t="shared" si="60"/>
        <v>1</v>
      </c>
    </row>
    <row r="118" spans="1:27" ht="64.900000000000006" customHeight="1">
      <c r="A118" s="57" t="s">
        <v>355</v>
      </c>
      <c r="B118" s="395" t="s">
        <v>871</v>
      </c>
      <c r="C118" s="144" t="s">
        <v>400</v>
      </c>
      <c r="D118" s="144" t="s">
        <v>401</v>
      </c>
      <c r="E118" s="144" t="s">
        <v>402</v>
      </c>
      <c r="F118" s="144" t="s">
        <v>872</v>
      </c>
      <c r="G118" s="144" t="s">
        <v>361</v>
      </c>
      <c r="H118" s="381">
        <v>19772805974</v>
      </c>
      <c r="I118" s="382">
        <v>63806871898</v>
      </c>
      <c r="J118" s="343">
        <f t="shared" si="53"/>
        <v>0.30988521119807111</v>
      </c>
      <c r="K118" s="350" t="s">
        <v>873</v>
      </c>
      <c r="L118" s="379">
        <f t="shared" si="54"/>
        <v>0.30988521119807111</v>
      </c>
      <c r="M118" s="381">
        <v>3115270419</v>
      </c>
      <c r="N118" s="382">
        <v>62494207632</v>
      </c>
      <c r="O118" s="343">
        <f t="shared" si="55"/>
        <v>4.9848946599089831E-2</v>
      </c>
      <c r="P118" s="350" t="s">
        <v>874</v>
      </c>
      <c r="Q118" s="346">
        <f t="shared" si="56"/>
        <v>0.1812183749986353</v>
      </c>
      <c r="R118" s="383">
        <v>41371488585.589996</v>
      </c>
      <c r="S118" s="382">
        <v>63639078380.919998</v>
      </c>
      <c r="T118" s="11">
        <f t="shared" si="57"/>
        <v>0.6500956588019009</v>
      </c>
      <c r="U118" s="350" t="s">
        <v>875</v>
      </c>
      <c r="V118" s="346">
        <f t="shared" si="52"/>
        <v>0.33831479180262175</v>
      </c>
      <c r="W118" s="384"/>
      <c r="X118" s="384"/>
      <c r="Y118" s="96">
        <f t="shared" si="58"/>
        <v>0</v>
      </c>
      <c r="Z118" s="151"/>
      <c r="AA118" s="346">
        <f t="shared" si="60"/>
        <v>0.33831479180262175</v>
      </c>
    </row>
    <row r="119" spans="1:27" ht="64.900000000000006" customHeight="1">
      <c r="A119" s="57" t="s">
        <v>355</v>
      </c>
      <c r="B119" s="398" t="s">
        <v>406</v>
      </c>
      <c r="C119" s="144" t="s">
        <v>403</v>
      </c>
      <c r="D119" s="350" t="s">
        <v>876</v>
      </c>
      <c r="E119" s="380" t="s">
        <v>404</v>
      </c>
      <c r="F119" s="380" t="s">
        <v>405</v>
      </c>
      <c r="G119" s="142" t="s">
        <v>361</v>
      </c>
      <c r="H119" s="143">
        <v>2</v>
      </c>
      <c r="I119" s="342">
        <v>2</v>
      </c>
      <c r="J119" s="343">
        <f t="shared" si="53"/>
        <v>1</v>
      </c>
      <c r="K119" s="350" t="s">
        <v>877</v>
      </c>
      <c r="L119" s="345">
        <f t="shared" si="54"/>
        <v>1</v>
      </c>
      <c r="M119" s="143">
        <v>0</v>
      </c>
      <c r="N119" s="342">
        <v>0</v>
      </c>
      <c r="O119" s="343">
        <f t="shared" si="55"/>
        <v>0</v>
      </c>
      <c r="P119" s="350" t="s">
        <v>878</v>
      </c>
      <c r="Q119" s="346">
        <f>IFERROR(IF(G119="Según demanda",(M119+H119)/(I119+N119),(M119+H119)/G119),0)</f>
        <v>1</v>
      </c>
      <c r="R119" s="140">
        <v>0</v>
      </c>
      <c r="S119" s="98">
        <v>0</v>
      </c>
      <c r="T119" s="22">
        <f t="shared" si="57"/>
        <v>0</v>
      </c>
      <c r="U119" s="350" t="s">
        <v>878</v>
      </c>
      <c r="V119" s="346">
        <f t="shared" si="52"/>
        <v>1</v>
      </c>
      <c r="W119" s="140"/>
      <c r="X119" s="98"/>
      <c r="Y119" s="96">
        <f t="shared" si="58"/>
        <v>0</v>
      </c>
      <c r="Z119" s="158"/>
      <c r="AA119" s="346">
        <f t="shared" si="60"/>
        <v>1</v>
      </c>
    </row>
    <row r="120" spans="1:27" ht="64.900000000000006" customHeight="1">
      <c r="A120" s="57" t="s">
        <v>355</v>
      </c>
      <c r="B120" s="395" t="s">
        <v>411</v>
      </c>
      <c r="C120" s="144" t="s">
        <v>407</v>
      </c>
      <c r="D120" s="144" t="s">
        <v>408</v>
      </c>
      <c r="E120" s="380" t="s">
        <v>409</v>
      </c>
      <c r="F120" s="380" t="s">
        <v>410</v>
      </c>
      <c r="G120" s="142">
        <v>12</v>
      </c>
      <c r="H120" s="143">
        <v>3</v>
      </c>
      <c r="I120" s="342">
        <v>12</v>
      </c>
      <c r="J120" s="343">
        <f t="shared" si="53"/>
        <v>0.25</v>
      </c>
      <c r="K120" s="350" t="s">
        <v>879</v>
      </c>
      <c r="L120" s="345">
        <f t="shared" si="54"/>
        <v>0.25</v>
      </c>
      <c r="M120" s="376">
        <v>6</v>
      </c>
      <c r="N120" s="342">
        <v>12</v>
      </c>
      <c r="O120" s="343">
        <f t="shared" si="55"/>
        <v>0.5</v>
      </c>
      <c r="P120" s="350" t="s">
        <v>880</v>
      </c>
      <c r="Q120" s="346">
        <f t="shared" si="56"/>
        <v>0.75</v>
      </c>
      <c r="R120" s="140">
        <v>9</v>
      </c>
      <c r="S120" s="98">
        <v>12</v>
      </c>
      <c r="T120" s="22">
        <f t="shared" si="57"/>
        <v>0.75</v>
      </c>
      <c r="U120" s="350" t="s">
        <v>881</v>
      </c>
      <c r="V120" s="346">
        <f t="shared" si="52"/>
        <v>1.5</v>
      </c>
      <c r="W120" s="2"/>
      <c r="X120" s="98"/>
      <c r="Y120" s="96">
        <f t="shared" si="58"/>
        <v>0</v>
      </c>
      <c r="Z120" s="150"/>
      <c r="AA120" s="346">
        <f t="shared" si="60"/>
        <v>1.5</v>
      </c>
    </row>
    <row r="121" spans="1:27" ht="64.900000000000006" customHeight="1">
      <c r="A121" s="57" t="s">
        <v>355</v>
      </c>
      <c r="B121" s="395" t="s">
        <v>415</v>
      </c>
      <c r="C121" s="144" t="s">
        <v>412</v>
      </c>
      <c r="D121" s="144" t="s">
        <v>413</v>
      </c>
      <c r="E121" s="144" t="s">
        <v>414</v>
      </c>
      <c r="F121" s="144" t="s">
        <v>882</v>
      </c>
      <c r="G121" s="142">
        <v>4</v>
      </c>
      <c r="H121" s="143">
        <v>1</v>
      </c>
      <c r="I121" s="342">
        <v>1</v>
      </c>
      <c r="J121" s="343">
        <f t="shared" si="53"/>
        <v>1</v>
      </c>
      <c r="K121" s="350" t="s">
        <v>883</v>
      </c>
      <c r="L121" s="345">
        <f t="shared" si="54"/>
        <v>0.25</v>
      </c>
      <c r="M121" s="376">
        <v>1</v>
      </c>
      <c r="N121" s="342">
        <v>2</v>
      </c>
      <c r="O121" s="343">
        <f t="shared" si="55"/>
        <v>0.5</v>
      </c>
      <c r="P121" s="350" t="s">
        <v>884</v>
      </c>
      <c r="Q121" s="346">
        <f t="shared" si="56"/>
        <v>0.5</v>
      </c>
      <c r="R121" s="140">
        <v>1</v>
      </c>
      <c r="S121" s="98">
        <v>3</v>
      </c>
      <c r="T121" s="11">
        <f t="shared" si="57"/>
        <v>0.33333333333333331</v>
      </c>
      <c r="U121" s="350" t="s">
        <v>885</v>
      </c>
      <c r="V121" s="346">
        <f t="shared" si="52"/>
        <v>0.75</v>
      </c>
      <c r="W121" s="140"/>
      <c r="X121" s="98"/>
      <c r="Y121" s="11">
        <f t="shared" si="58"/>
        <v>0</v>
      </c>
      <c r="Z121" s="150"/>
      <c r="AA121" s="346">
        <f t="shared" si="60"/>
        <v>0.75</v>
      </c>
    </row>
    <row r="122" spans="1:27" ht="64.900000000000006" customHeight="1">
      <c r="A122" s="57" t="s">
        <v>355</v>
      </c>
      <c r="B122" s="395" t="s">
        <v>419</v>
      </c>
      <c r="C122" s="341" t="s">
        <v>416</v>
      </c>
      <c r="D122" s="344" t="s">
        <v>417</v>
      </c>
      <c r="E122" s="144" t="s">
        <v>886</v>
      </c>
      <c r="F122" s="144" t="s">
        <v>418</v>
      </c>
      <c r="G122" s="144" t="s">
        <v>361</v>
      </c>
      <c r="H122" s="143">
        <v>614</v>
      </c>
      <c r="I122" s="342">
        <v>614</v>
      </c>
      <c r="J122" s="343">
        <f t="shared" si="53"/>
        <v>1</v>
      </c>
      <c r="K122" s="350" t="s">
        <v>887</v>
      </c>
      <c r="L122" s="345">
        <f t="shared" si="54"/>
        <v>1</v>
      </c>
      <c r="M122" s="385">
        <v>1168</v>
      </c>
      <c r="N122" s="342">
        <v>1168</v>
      </c>
      <c r="O122" s="343">
        <f t="shared" si="55"/>
        <v>1</v>
      </c>
      <c r="P122" s="350" t="s">
        <v>888</v>
      </c>
      <c r="Q122" s="346">
        <f t="shared" si="56"/>
        <v>1</v>
      </c>
      <c r="R122" s="141">
        <v>1778</v>
      </c>
      <c r="S122" s="373">
        <v>1778</v>
      </c>
      <c r="T122" s="22" t="s">
        <v>252</v>
      </c>
      <c r="U122" s="350" t="s">
        <v>889</v>
      </c>
      <c r="V122" s="346">
        <f t="shared" si="52"/>
        <v>1</v>
      </c>
      <c r="W122" s="386"/>
      <c r="X122" s="387"/>
      <c r="Y122" s="11">
        <f t="shared" si="58"/>
        <v>0</v>
      </c>
      <c r="Z122" s="388"/>
      <c r="AA122" s="346">
        <f>AA123</f>
        <v>1</v>
      </c>
    </row>
    <row r="123" spans="1:27" ht="64.900000000000006" customHeight="1">
      <c r="A123" s="57" t="s">
        <v>355</v>
      </c>
      <c r="B123" s="395" t="s">
        <v>424</v>
      </c>
      <c r="C123" s="365" t="s">
        <v>420</v>
      </c>
      <c r="D123" s="389" t="s">
        <v>421</v>
      </c>
      <c r="E123" s="365" t="s">
        <v>422</v>
      </c>
      <c r="F123" s="144" t="s">
        <v>423</v>
      </c>
      <c r="G123" s="142" t="s">
        <v>361</v>
      </c>
      <c r="H123" s="143">
        <v>780</v>
      </c>
      <c r="I123" s="342">
        <v>780</v>
      </c>
      <c r="J123" s="343">
        <f t="shared" si="53"/>
        <v>1</v>
      </c>
      <c r="K123" s="390" t="s">
        <v>890</v>
      </c>
      <c r="L123" s="345">
        <f>IFERROR(IF(G123="Según demanda",H123/I123,H123/G123),0)</f>
        <v>1</v>
      </c>
      <c r="M123" s="385">
        <v>1723</v>
      </c>
      <c r="N123" s="373">
        <v>1723</v>
      </c>
      <c r="O123" s="343">
        <f t="shared" si="55"/>
        <v>1</v>
      </c>
      <c r="P123" s="390" t="s">
        <v>891</v>
      </c>
      <c r="Q123" s="346">
        <f t="shared" si="56"/>
        <v>1</v>
      </c>
      <c r="R123" s="141">
        <v>2121</v>
      </c>
      <c r="S123" s="141">
        <v>2121</v>
      </c>
      <c r="T123" s="11">
        <f t="shared" si="57"/>
        <v>1</v>
      </c>
      <c r="U123" s="390" t="s">
        <v>892</v>
      </c>
      <c r="V123" s="346">
        <f t="shared" si="52"/>
        <v>1</v>
      </c>
      <c r="W123" s="98"/>
      <c r="X123" s="98"/>
      <c r="Y123" s="11">
        <f t="shared" si="58"/>
        <v>0</v>
      </c>
      <c r="Z123" s="145"/>
      <c r="AA123" s="346">
        <f>IFERROR(IF(G123="Según demanda",(W123+R123+M123+H123)/(I123+N123+S123+X123),(W123+R123+M123+H123)/G123),0)</f>
        <v>1</v>
      </c>
    </row>
    <row r="124" spans="1:27" ht="64.900000000000006" customHeight="1">
      <c r="A124" s="57" t="s">
        <v>355</v>
      </c>
      <c r="B124" s="395" t="s">
        <v>428</v>
      </c>
      <c r="C124" s="144" t="s">
        <v>425</v>
      </c>
      <c r="D124" s="144" t="s">
        <v>426</v>
      </c>
      <c r="E124" s="144" t="s">
        <v>427</v>
      </c>
      <c r="F124" s="144" t="s">
        <v>427</v>
      </c>
      <c r="G124" s="142" t="s">
        <v>361</v>
      </c>
      <c r="H124" s="143">
        <v>6</v>
      </c>
      <c r="I124" s="342">
        <v>6</v>
      </c>
      <c r="J124" s="391">
        <f t="shared" si="53"/>
        <v>1</v>
      </c>
      <c r="K124" s="350" t="s">
        <v>893</v>
      </c>
      <c r="L124" s="345">
        <f t="shared" si="54"/>
        <v>1</v>
      </c>
      <c r="M124" s="376">
        <v>2</v>
      </c>
      <c r="N124" s="342">
        <v>2</v>
      </c>
      <c r="O124" s="343">
        <f t="shared" si="55"/>
        <v>1</v>
      </c>
      <c r="P124" s="350" t="s">
        <v>894</v>
      </c>
      <c r="Q124" s="346">
        <f t="shared" si="56"/>
        <v>1</v>
      </c>
      <c r="R124" s="140">
        <v>2</v>
      </c>
      <c r="S124" s="98">
        <v>2</v>
      </c>
      <c r="T124" s="22">
        <f t="shared" si="57"/>
        <v>1</v>
      </c>
      <c r="U124" s="350" t="s">
        <v>895</v>
      </c>
      <c r="V124" s="346">
        <f t="shared" si="52"/>
        <v>1</v>
      </c>
      <c r="W124" s="140"/>
      <c r="X124" s="98"/>
      <c r="Y124" s="96">
        <f t="shared" si="58"/>
        <v>0</v>
      </c>
      <c r="Z124" s="156"/>
      <c r="AA124" s="346">
        <f t="shared" si="60"/>
        <v>1</v>
      </c>
    </row>
    <row r="125" spans="1:27" ht="64.900000000000006" customHeight="1" thickBot="1">
      <c r="A125" s="57" t="s">
        <v>355</v>
      </c>
      <c r="B125" s="398" t="s">
        <v>896</v>
      </c>
      <c r="C125" s="392" t="s">
        <v>429</v>
      </c>
      <c r="D125" s="393" t="s">
        <v>430</v>
      </c>
      <c r="E125" s="392" t="s">
        <v>431</v>
      </c>
      <c r="F125" s="365" t="s">
        <v>431</v>
      </c>
      <c r="G125" s="142" t="s">
        <v>361</v>
      </c>
      <c r="H125" s="143">
        <v>26</v>
      </c>
      <c r="I125" s="342">
        <v>26</v>
      </c>
      <c r="J125" s="343">
        <f t="shared" si="53"/>
        <v>1</v>
      </c>
      <c r="K125" s="394" t="s">
        <v>897</v>
      </c>
      <c r="L125" s="345">
        <f t="shared" si="54"/>
        <v>1</v>
      </c>
      <c r="M125" s="376">
        <v>22</v>
      </c>
      <c r="N125" s="342">
        <v>22</v>
      </c>
      <c r="O125" s="343">
        <f>IFERROR((M125/N125),0)</f>
        <v>1</v>
      </c>
      <c r="P125" s="394" t="s">
        <v>898</v>
      </c>
      <c r="Q125" s="346">
        <f t="shared" si="56"/>
        <v>1</v>
      </c>
      <c r="R125" s="140">
        <v>27</v>
      </c>
      <c r="S125" s="98">
        <v>27</v>
      </c>
      <c r="T125" s="22">
        <f t="shared" si="57"/>
        <v>1</v>
      </c>
      <c r="U125" s="394" t="s">
        <v>898</v>
      </c>
      <c r="V125" s="346">
        <f>IFERROR(IF(G125="Según demanda",(R125+M125+H125)/(I125+N125+S125),(R125+M125+H125)/G125),0)</f>
        <v>1</v>
      </c>
      <c r="W125" s="140"/>
      <c r="X125" s="98"/>
      <c r="Y125" s="157">
        <f t="shared" si="58"/>
        <v>0</v>
      </c>
      <c r="Z125" s="156"/>
      <c r="AA125" s="346">
        <f t="shared" si="60"/>
        <v>1</v>
      </c>
    </row>
    <row r="126" spans="1:27" ht="64.900000000000006" customHeight="1">
      <c r="A126" s="644" t="s">
        <v>432</v>
      </c>
      <c r="B126" s="586" t="s">
        <v>433</v>
      </c>
      <c r="C126" s="684" t="s">
        <v>433</v>
      </c>
      <c r="D126" s="44" t="s">
        <v>434</v>
      </c>
      <c r="E126" s="44" t="s">
        <v>435</v>
      </c>
      <c r="F126" s="44" t="s">
        <v>436</v>
      </c>
      <c r="G126" s="492" t="s">
        <v>361</v>
      </c>
      <c r="H126" s="42">
        <v>1521</v>
      </c>
      <c r="I126" s="60">
        <v>1521</v>
      </c>
      <c r="J126" s="11">
        <f>IFERROR((H126/I126),0)</f>
        <v>1</v>
      </c>
      <c r="K126" s="493"/>
      <c r="L126" s="494">
        <f t="shared" si="54"/>
        <v>1</v>
      </c>
      <c r="M126" s="115">
        <v>1262</v>
      </c>
      <c r="N126" s="115">
        <v>1262</v>
      </c>
      <c r="O126" s="11">
        <f>IFERROR((M126/N126),0)</f>
        <v>1</v>
      </c>
      <c r="P126" s="493"/>
      <c r="Q126" s="346">
        <f t="shared" si="56"/>
        <v>1</v>
      </c>
      <c r="R126" s="495">
        <v>99</v>
      </c>
      <c r="S126" s="496" t="s">
        <v>938</v>
      </c>
      <c r="T126" s="11">
        <f t="shared" si="57"/>
        <v>1</v>
      </c>
      <c r="U126" s="177"/>
      <c r="V126" s="346">
        <v>0</v>
      </c>
      <c r="W126" s="175"/>
      <c r="X126" s="175"/>
      <c r="Y126" s="11">
        <f t="shared" si="58"/>
        <v>0</v>
      </c>
      <c r="Z126" s="177"/>
      <c r="AA126" s="346">
        <v>0</v>
      </c>
    </row>
    <row r="127" spans="1:27" ht="64.900000000000006" customHeight="1">
      <c r="A127" s="645"/>
      <c r="B127" s="587"/>
      <c r="C127" s="684"/>
      <c r="D127" s="159" t="s">
        <v>939</v>
      </c>
      <c r="E127" s="159" t="s">
        <v>437</v>
      </c>
      <c r="F127" s="139" t="s">
        <v>940</v>
      </c>
      <c r="G127" s="169" t="s">
        <v>361</v>
      </c>
      <c r="H127" s="14">
        <v>6</v>
      </c>
      <c r="I127" s="24">
        <v>6</v>
      </c>
      <c r="J127" s="11">
        <f t="shared" ref="J127:J137" si="61">IFERROR((H127/I127),0)</f>
        <v>1</v>
      </c>
      <c r="K127" s="16"/>
      <c r="L127" s="494">
        <f t="shared" si="54"/>
        <v>1</v>
      </c>
      <c r="M127" s="115">
        <v>4</v>
      </c>
      <c r="N127" s="115">
        <v>4</v>
      </c>
      <c r="O127" s="11">
        <f t="shared" ref="O127:O137" si="62">IFERROR((M127/N127),0)</f>
        <v>1</v>
      </c>
      <c r="P127" s="16"/>
      <c r="Q127" s="346">
        <f t="shared" si="56"/>
        <v>1</v>
      </c>
      <c r="R127" s="495">
        <v>2</v>
      </c>
      <c r="S127" s="496" t="s">
        <v>941</v>
      </c>
      <c r="T127" s="11">
        <f t="shared" si="57"/>
        <v>1</v>
      </c>
      <c r="U127" s="178"/>
      <c r="V127" s="346">
        <v>0</v>
      </c>
      <c r="W127" s="175"/>
      <c r="X127" s="176"/>
      <c r="Y127" s="11">
        <f t="shared" si="58"/>
        <v>0</v>
      </c>
      <c r="Z127" s="178"/>
      <c r="AA127" s="346">
        <v>0</v>
      </c>
    </row>
    <row r="128" spans="1:27" ht="64.900000000000006" customHeight="1">
      <c r="A128" s="645"/>
      <c r="B128" s="588"/>
      <c r="C128" s="684"/>
      <c r="D128" s="159" t="s">
        <v>438</v>
      </c>
      <c r="E128" s="159" t="s">
        <v>439</v>
      </c>
      <c r="F128" s="139" t="s">
        <v>440</v>
      </c>
      <c r="G128" s="169" t="s">
        <v>361</v>
      </c>
      <c r="H128" s="14">
        <v>1</v>
      </c>
      <c r="I128" s="24">
        <v>1</v>
      </c>
      <c r="J128" s="11">
        <f t="shared" si="61"/>
        <v>1</v>
      </c>
      <c r="K128" s="16"/>
      <c r="L128" s="494">
        <f t="shared" si="54"/>
        <v>1</v>
      </c>
      <c r="M128" s="115">
        <v>1</v>
      </c>
      <c r="N128" s="115">
        <v>1</v>
      </c>
      <c r="O128" s="11">
        <f t="shared" si="62"/>
        <v>1</v>
      </c>
      <c r="P128" s="16"/>
      <c r="Q128" s="346">
        <f t="shared" si="56"/>
        <v>1</v>
      </c>
      <c r="R128" s="495">
        <v>0</v>
      </c>
      <c r="S128" s="496" t="s">
        <v>942</v>
      </c>
      <c r="T128" s="11">
        <f t="shared" si="57"/>
        <v>0</v>
      </c>
      <c r="U128" s="179"/>
      <c r="V128" s="346">
        <v>0</v>
      </c>
      <c r="W128" s="175"/>
      <c r="X128" s="176"/>
      <c r="Y128" s="11">
        <f t="shared" si="58"/>
        <v>0</v>
      </c>
      <c r="Z128" s="179"/>
      <c r="AA128" s="346">
        <v>0</v>
      </c>
    </row>
    <row r="129" spans="1:27" ht="64.900000000000006" customHeight="1">
      <c r="A129" s="645"/>
      <c r="B129" s="586" t="s">
        <v>441</v>
      </c>
      <c r="C129" s="574" t="s">
        <v>441</v>
      </c>
      <c r="D129" s="44" t="s">
        <v>442</v>
      </c>
      <c r="E129" s="44" t="s">
        <v>443</v>
      </c>
      <c r="F129" s="138" t="s">
        <v>943</v>
      </c>
      <c r="G129" s="169" t="s">
        <v>361</v>
      </c>
      <c r="H129" s="14">
        <v>62</v>
      </c>
      <c r="I129" s="24">
        <v>62</v>
      </c>
      <c r="J129" s="11">
        <f t="shared" si="61"/>
        <v>1</v>
      </c>
      <c r="K129" s="16"/>
      <c r="L129" s="494">
        <f t="shared" si="54"/>
        <v>1</v>
      </c>
      <c r="M129" s="115">
        <v>1</v>
      </c>
      <c r="N129" s="115">
        <v>1</v>
      </c>
      <c r="O129" s="11">
        <f t="shared" si="62"/>
        <v>1</v>
      </c>
      <c r="P129" s="16"/>
      <c r="Q129" s="346">
        <f t="shared" si="56"/>
        <v>1</v>
      </c>
      <c r="R129" s="495">
        <v>73</v>
      </c>
      <c r="S129" s="496" t="s">
        <v>944</v>
      </c>
      <c r="T129" s="11">
        <f t="shared" si="57"/>
        <v>1</v>
      </c>
      <c r="U129" s="16"/>
      <c r="V129" s="346">
        <v>0</v>
      </c>
      <c r="W129" s="175"/>
      <c r="X129" s="175"/>
      <c r="Y129" s="11">
        <f t="shared" si="58"/>
        <v>0</v>
      </c>
      <c r="Z129" s="16"/>
      <c r="AA129" s="346">
        <v>0</v>
      </c>
    </row>
    <row r="130" spans="1:27" ht="64.900000000000006" customHeight="1">
      <c r="A130" s="645"/>
      <c r="B130" s="587"/>
      <c r="C130" s="574"/>
      <c r="D130" s="44" t="s">
        <v>945</v>
      </c>
      <c r="E130" s="159" t="s">
        <v>946</v>
      </c>
      <c r="F130" s="159" t="s">
        <v>947</v>
      </c>
      <c r="G130" s="169" t="s">
        <v>361</v>
      </c>
      <c r="H130" s="14">
        <v>819</v>
      </c>
      <c r="I130" s="24">
        <v>819</v>
      </c>
      <c r="J130" s="11">
        <f t="shared" si="61"/>
        <v>1</v>
      </c>
      <c r="K130" s="497"/>
      <c r="L130" s="494">
        <f t="shared" si="54"/>
        <v>1</v>
      </c>
      <c r="M130" s="115">
        <v>422</v>
      </c>
      <c r="N130" s="115">
        <v>422</v>
      </c>
      <c r="O130" s="11">
        <f t="shared" si="62"/>
        <v>1</v>
      </c>
      <c r="P130" s="16"/>
      <c r="Q130" s="346">
        <f t="shared" si="56"/>
        <v>1</v>
      </c>
      <c r="R130" s="495">
        <v>665</v>
      </c>
      <c r="S130" s="496" t="s">
        <v>948</v>
      </c>
      <c r="T130" s="11">
        <f t="shared" si="57"/>
        <v>1</v>
      </c>
      <c r="U130" s="16"/>
      <c r="V130" s="346">
        <v>0</v>
      </c>
      <c r="W130" s="175"/>
      <c r="X130" s="176"/>
      <c r="Y130" s="11">
        <f t="shared" si="58"/>
        <v>0</v>
      </c>
      <c r="Z130" s="16"/>
      <c r="AA130" s="346">
        <v>0</v>
      </c>
    </row>
    <row r="131" spans="1:27" ht="64.900000000000006" customHeight="1">
      <c r="A131" s="645"/>
      <c r="B131" s="588"/>
      <c r="C131" s="574"/>
      <c r="D131" s="44" t="s">
        <v>444</v>
      </c>
      <c r="E131" s="44" t="s">
        <v>445</v>
      </c>
      <c r="F131" s="44" t="s">
        <v>446</v>
      </c>
      <c r="G131" s="169" t="s">
        <v>361</v>
      </c>
      <c r="H131" s="14">
        <v>5</v>
      </c>
      <c r="I131" s="24">
        <v>5</v>
      </c>
      <c r="J131" s="11">
        <f t="shared" si="61"/>
        <v>1</v>
      </c>
      <c r="K131" s="14"/>
      <c r="L131" s="494">
        <f t="shared" si="54"/>
        <v>1</v>
      </c>
      <c r="M131" s="115">
        <v>3</v>
      </c>
      <c r="N131" s="115">
        <v>3</v>
      </c>
      <c r="O131" s="11">
        <f t="shared" si="62"/>
        <v>1</v>
      </c>
      <c r="P131" s="14"/>
      <c r="Q131" s="346">
        <f t="shared" si="56"/>
        <v>1</v>
      </c>
      <c r="R131" s="495">
        <v>3</v>
      </c>
      <c r="S131" s="496" t="s">
        <v>949</v>
      </c>
      <c r="T131" s="11">
        <f t="shared" si="57"/>
        <v>1</v>
      </c>
      <c r="U131" s="14"/>
      <c r="V131" s="346">
        <v>0</v>
      </c>
      <c r="W131" s="175"/>
      <c r="X131" s="175"/>
      <c r="Y131" s="11">
        <f t="shared" si="58"/>
        <v>0</v>
      </c>
      <c r="Z131" s="14"/>
      <c r="AA131" s="346">
        <v>0</v>
      </c>
    </row>
    <row r="132" spans="1:27" ht="64.900000000000006" customHeight="1">
      <c r="A132" s="645"/>
      <c r="B132" s="160" t="s">
        <v>447</v>
      </c>
      <c r="C132" s="498" t="s">
        <v>447</v>
      </c>
      <c r="D132" s="163" t="s">
        <v>452</v>
      </c>
      <c r="E132" s="162" t="s">
        <v>453</v>
      </c>
      <c r="F132" s="162" t="s">
        <v>454</v>
      </c>
      <c r="G132" s="169" t="s">
        <v>361</v>
      </c>
      <c r="H132" s="14">
        <v>1</v>
      </c>
      <c r="I132" s="14">
        <v>1</v>
      </c>
      <c r="J132" s="11">
        <f>IFERROR((H132/I132),0)</f>
        <v>1</v>
      </c>
      <c r="K132" s="14"/>
      <c r="L132" s="494">
        <v>1</v>
      </c>
      <c r="M132" s="115">
        <v>1</v>
      </c>
      <c r="N132" s="115">
        <v>1</v>
      </c>
      <c r="O132" s="11">
        <f>IFERROR((M132/N132),0)</f>
        <v>1</v>
      </c>
      <c r="P132" s="14"/>
      <c r="Q132" s="346">
        <f>IFERROR(IF(G132="Según demanda",(M132+H132)/(I132+N132),(M132+H132)/G132),0)</f>
        <v>1</v>
      </c>
      <c r="R132" s="495">
        <v>0</v>
      </c>
      <c r="S132" s="496" t="s">
        <v>942</v>
      </c>
      <c r="T132" s="11">
        <f>IFERROR((R132/S132),0)</f>
        <v>0</v>
      </c>
      <c r="U132" s="14"/>
      <c r="V132" s="346">
        <v>0</v>
      </c>
      <c r="W132" s="175"/>
      <c r="X132" s="176"/>
      <c r="Y132" s="11">
        <f t="shared" si="58"/>
        <v>0</v>
      </c>
      <c r="Z132" s="14"/>
      <c r="AA132" s="346">
        <v>0</v>
      </c>
    </row>
    <row r="133" spans="1:27" ht="64.900000000000006" customHeight="1">
      <c r="A133" s="645"/>
      <c r="B133" s="161" t="s">
        <v>451</v>
      </c>
      <c r="C133" s="164" t="s">
        <v>451</v>
      </c>
      <c r="D133" s="164" t="s">
        <v>950</v>
      </c>
      <c r="E133" s="164" t="s">
        <v>951</v>
      </c>
      <c r="F133" s="164" t="s">
        <v>952</v>
      </c>
      <c r="G133" s="169" t="s">
        <v>361</v>
      </c>
      <c r="H133" s="14">
        <v>1</v>
      </c>
      <c r="I133" s="14">
        <v>1</v>
      </c>
      <c r="J133" s="11">
        <f>IFERROR((H133/I133),0)</f>
        <v>1</v>
      </c>
      <c r="K133" s="16"/>
      <c r="L133" s="494">
        <f>IFERROR(IF(G133="Según demanda",H133/I133,H133/G133),0)</f>
        <v>1</v>
      </c>
      <c r="M133" s="115">
        <v>1</v>
      </c>
      <c r="N133" s="115">
        <v>1</v>
      </c>
      <c r="O133" s="11">
        <f>IFERROR((M133/N133),0)</f>
        <v>1</v>
      </c>
      <c r="P133" s="14"/>
      <c r="Q133" s="346">
        <f>IFERROR(IF(G133="Según demanda",(M133+H133)/(I133+N133),(M133+H133)/G133),0)</f>
        <v>1</v>
      </c>
      <c r="R133" s="495">
        <v>0</v>
      </c>
      <c r="S133" s="496" t="s">
        <v>942</v>
      </c>
      <c r="T133" s="11">
        <f>IFERROR((R133/S133),0)</f>
        <v>0</v>
      </c>
      <c r="U133" s="14"/>
      <c r="V133" s="346">
        <v>0</v>
      </c>
      <c r="W133" s="175"/>
      <c r="X133" s="176"/>
      <c r="Y133" s="11">
        <f t="shared" si="58"/>
        <v>0</v>
      </c>
      <c r="Z133" s="14"/>
      <c r="AA133" s="346">
        <v>0</v>
      </c>
    </row>
    <row r="134" spans="1:27" ht="64.900000000000006" customHeight="1">
      <c r="A134" s="645"/>
      <c r="B134" s="161" t="s">
        <v>455</v>
      </c>
      <c r="C134" s="164" t="s">
        <v>455</v>
      </c>
      <c r="D134" s="164" t="s">
        <v>458</v>
      </c>
      <c r="E134" s="164" t="s">
        <v>459</v>
      </c>
      <c r="F134" s="164" t="s">
        <v>460</v>
      </c>
      <c r="G134" s="169" t="s">
        <v>361</v>
      </c>
      <c r="H134" s="14">
        <v>1</v>
      </c>
      <c r="I134" s="14">
        <v>1</v>
      </c>
      <c r="J134" s="11">
        <f>IFERROR((H134/I134),0)</f>
        <v>1</v>
      </c>
      <c r="K134" s="16"/>
      <c r="L134" s="494">
        <f>IFERROR(IF(G134="Según demanda",H134/I134,H134/G134),0)</f>
        <v>1</v>
      </c>
      <c r="M134" s="115">
        <v>1</v>
      </c>
      <c r="N134" s="115">
        <v>1</v>
      </c>
      <c r="O134" s="11">
        <f>IFERROR((M134/N134),0)</f>
        <v>1</v>
      </c>
      <c r="P134" s="14"/>
      <c r="Q134" s="346">
        <f>IFERROR(IF(G134="Según demanda",(M134+H134)/(I134+N134),(M134+H134)/G134),0)</f>
        <v>1</v>
      </c>
      <c r="R134" s="495">
        <v>0</v>
      </c>
      <c r="S134" s="496" t="s">
        <v>942</v>
      </c>
      <c r="T134" s="11">
        <f>IFERROR((R134/S134),0)</f>
        <v>0</v>
      </c>
      <c r="U134" s="14"/>
      <c r="V134" s="346">
        <v>0</v>
      </c>
      <c r="W134" s="175"/>
      <c r="X134" s="176"/>
      <c r="Y134" s="11">
        <f t="shared" si="58"/>
        <v>0</v>
      </c>
      <c r="Z134" s="14"/>
      <c r="AA134" s="346">
        <v>0</v>
      </c>
    </row>
    <row r="135" spans="1:27" ht="64.900000000000006" customHeight="1">
      <c r="A135" s="645"/>
      <c r="B135" s="161" t="s">
        <v>456</v>
      </c>
      <c r="C135" s="164" t="s">
        <v>456</v>
      </c>
      <c r="D135" s="164" t="s">
        <v>953</v>
      </c>
      <c r="E135" s="164" t="s">
        <v>954</v>
      </c>
      <c r="F135" s="164" t="s">
        <v>955</v>
      </c>
      <c r="G135" s="169" t="s">
        <v>361</v>
      </c>
      <c r="H135" s="14">
        <v>1</v>
      </c>
      <c r="I135" s="14">
        <v>1</v>
      </c>
      <c r="J135" s="11">
        <f>IFERROR((H135/I135),0)</f>
        <v>1</v>
      </c>
      <c r="K135" s="16"/>
      <c r="L135" s="494">
        <f>IFERROR(IF(G135="Según demanda",H135/I135,H135/G135),0)</f>
        <v>1</v>
      </c>
      <c r="M135" s="115">
        <v>1</v>
      </c>
      <c r="N135" s="115">
        <v>1</v>
      </c>
      <c r="O135" s="11">
        <f>IFERROR((M135/N135),0)</f>
        <v>1</v>
      </c>
      <c r="P135" s="16"/>
      <c r="Q135" s="346">
        <f>IFERROR(IF(G135="Según demanda",(M135+H135)/(I135+N135),(M135+H135)/G135),0)</f>
        <v>1</v>
      </c>
      <c r="R135" s="495">
        <v>0</v>
      </c>
      <c r="S135" s="496" t="s">
        <v>942</v>
      </c>
      <c r="T135" s="11">
        <f>IFERROR((R135/S135),0)</f>
        <v>0</v>
      </c>
      <c r="U135" s="16"/>
      <c r="V135" s="346">
        <v>0</v>
      </c>
      <c r="W135" s="175"/>
      <c r="X135" s="176"/>
      <c r="Y135" s="11">
        <f t="shared" si="58"/>
        <v>0</v>
      </c>
      <c r="Z135" s="14"/>
      <c r="AA135" s="346">
        <v>0</v>
      </c>
    </row>
    <row r="136" spans="1:27" ht="64.900000000000006" customHeight="1">
      <c r="A136" s="645"/>
      <c r="B136" s="161" t="s">
        <v>457</v>
      </c>
      <c r="C136" s="164" t="s">
        <v>457</v>
      </c>
      <c r="D136" s="164" t="s">
        <v>956</v>
      </c>
      <c r="E136" s="164" t="s">
        <v>462</v>
      </c>
      <c r="F136" s="164" t="s">
        <v>463</v>
      </c>
      <c r="G136" s="169" t="s">
        <v>361</v>
      </c>
      <c r="H136" s="14">
        <v>1</v>
      </c>
      <c r="I136" s="14">
        <v>1</v>
      </c>
      <c r="J136" s="11">
        <f>IFERROR((H136/I136),0)</f>
        <v>1</v>
      </c>
      <c r="K136" s="16"/>
      <c r="L136" s="494">
        <f>IFERROR(IF(G136="Según demanda",H136/I136,H136/G136),0)</f>
        <v>1</v>
      </c>
      <c r="M136" s="115">
        <v>1</v>
      </c>
      <c r="N136" s="115">
        <v>1</v>
      </c>
      <c r="O136" s="11">
        <f>IFERROR((M136/N136),0)</f>
        <v>1</v>
      </c>
      <c r="P136" s="14"/>
      <c r="Q136" s="346">
        <f>IFERROR(IF(G136="Según demanda",(M136+H136)/(I136+N136),(M136+H136)/G136),0)</f>
        <v>1</v>
      </c>
      <c r="R136" s="495">
        <v>0</v>
      </c>
      <c r="S136" s="496" t="s">
        <v>942</v>
      </c>
      <c r="T136" s="11">
        <f>IFERROR((R136/S136),0)</f>
        <v>0</v>
      </c>
      <c r="U136" s="14"/>
      <c r="V136" s="346">
        <v>0</v>
      </c>
      <c r="W136" s="175"/>
      <c r="X136" s="176"/>
      <c r="Y136" s="11">
        <f t="shared" si="58"/>
        <v>0</v>
      </c>
      <c r="Z136" s="14"/>
      <c r="AA136" s="346">
        <v>0</v>
      </c>
    </row>
    <row r="137" spans="1:27" ht="64.900000000000006" customHeight="1">
      <c r="A137" s="645"/>
      <c r="B137" s="59" t="s">
        <v>461</v>
      </c>
      <c r="C137" s="14" t="s">
        <v>461</v>
      </c>
      <c r="D137" s="18" t="s">
        <v>448</v>
      </c>
      <c r="E137" s="18" t="s">
        <v>449</v>
      </c>
      <c r="F137" s="139" t="s">
        <v>450</v>
      </c>
      <c r="G137" s="169" t="s">
        <v>361</v>
      </c>
      <c r="H137" s="14">
        <v>1</v>
      </c>
      <c r="I137" s="14">
        <v>1</v>
      </c>
      <c r="J137" s="11">
        <f t="shared" si="61"/>
        <v>1</v>
      </c>
      <c r="K137" s="42"/>
      <c r="L137" s="494">
        <f t="shared" si="54"/>
        <v>1</v>
      </c>
      <c r="M137" s="115">
        <v>1</v>
      </c>
      <c r="N137" s="115">
        <v>1</v>
      </c>
      <c r="O137" s="11">
        <f t="shared" si="62"/>
        <v>1</v>
      </c>
      <c r="P137" s="14"/>
      <c r="Q137" s="346">
        <f t="shared" si="56"/>
        <v>1</v>
      </c>
      <c r="R137" s="495">
        <v>0</v>
      </c>
      <c r="S137" s="496" t="s">
        <v>942</v>
      </c>
      <c r="T137" s="11">
        <f t="shared" si="57"/>
        <v>0</v>
      </c>
      <c r="U137" s="14"/>
      <c r="V137" s="346">
        <v>0</v>
      </c>
      <c r="W137" s="115"/>
      <c r="X137" s="115"/>
      <c r="Y137" s="11">
        <f t="shared" si="58"/>
        <v>0</v>
      </c>
      <c r="Z137" s="14"/>
      <c r="AA137" s="346">
        <v>0</v>
      </c>
    </row>
    <row r="138" spans="1:27" ht="64.900000000000006" customHeight="1" thickBot="1">
      <c r="A138" s="646"/>
      <c r="B138" s="165" t="s">
        <v>464</v>
      </c>
      <c r="C138" s="499" t="s">
        <v>464</v>
      </c>
      <c r="D138" s="499" t="s">
        <v>465</v>
      </c>
      <c r="E138" s="500" t="s">
        <v>466</v>
      </c>
      <c r="F138" s="500" t="s">
        <v>467</v>
      </c>
      <c r="G138" s="169">
        <v>12</v>
      </c>
      <c r="H138" s="14">
        <v>3</v>
      </c>
      <c r="I138" s="14">
        <v>3</v>
      </c>
      <c r="J138" s="11">
        <f>IFERROR((H138/I138),0)</f>
        <v>1</v>
      </c>
      <c r="K138" s="497"/>
      <c r="L138" s="494">
        <f>IFERROR(IF(G138="Según demanda",H138/I138,H138/G138),0)</f>
        <v>0.25</v>
      </c>
      <c r="M138" s="115">
        <v>3</v>
      </c>
      <c r="N138" s="115">
        <v>3</v>
      </c>
      <c r="O138" s="11">
        <f>IFERROR((M138/N138),0)</f>
        <v>1</v>
      </c>
      <c r="P138" s="16"/>
      <c r="Q138" s="346">
        <v>0</v>
      </c>
      <c r="R138" s="495">
        <v>3</v>
      </c>
      <c r="S138" s="496" t="s">
        <v>949</v>
      </c>
      <c r="T138" s="11">
        <f>IFERROR((R138/S138),0)</f>
        <v>1</v>
      </c>
      <c r="U138" s="16"/>
      <c r="V138" s="346">
        <v>0</v>
      </c>
      <c r="W138" s="175"/>
      <c r="X138" s="176"/>
      <c r="Y138" s="11">
        <f>IFERROR((W138/X138),0)</f>
        <v>0</v>
      </c>
      <c r="Z138" s="16"/>
      <c r="AA138" s="346">
        <v>0</v>
      </c>
    </row>
    <row r="139" spans="1:27" ht="64.900000000000006" customHeight="1">
      <c r="A139" s="576" t="s">
        <v>468</v>
      </c>
      <c r="B139" s="588" t="s">
        <v>469</v>
      </c>
      <c r="C139" s="685" t="s">
        <v>470</v>
      </c>
      <c r="D139" s="65" t="s">
        <v>471</v>
      </c>
      <c r="E139" s="65" t="s">
        <v>472</v>
      </c>
      <c r="F139" s="72" t="s">
        <v>473</v>
      </c>
      <c r="G139" s="399" t="s">
        <v>474</v>
      </c>
      <c r="H139" s="400">
        <v>3</v>
      </c>
      <c r="I139" s="401">
        <v>3</v>
      </c>
      <c r="J139" s="402">
        <f t="shared" ref="J139:J191" si="63">IFERROR((H139/I139),0)</f>
        <v>1</v>
      </c>
      <c r="K139" s="403"/>
      <c r="L139" s="404">
        <f t="shared" ref="L139:L191" si="64">IFERROR(IF(G139="Según demanda",H139/I139,H139/G139),0)</f>
        <v>1</v>
      </c>
      <c r="M139" s="405">
        <v>4</v>
      </c>
      <c r="N139" s="170">
        <v>4</v>
      </c>
      <c r="O139" s="406">
        <f t="shared" ref="O139:O191" si="65">IFERROR((M139/N139),0)</f>
        <v>1</v>
      </c>
      <c r="P139" s="407"/>
      <c r="Q139" s="408">
        <f t="shared" ref="Q139:Q191" si="66">IFERROR(IF(G139="Según demanda",M139/N139,M139/G139),0)</f>
        <v>1</v>
      </c>
      <c r="R139" s="409">
        <v>4</v>
      </c>
      <c r="S139" s="410">
        <v>4</v>
      </c>
      <c r="T139" s="411">
        <f t="shared" ref="T139:T191" si="67">IFERROR((R139/S139),0)</f>
        <v>1</v>
      </c>
      <c r="U139" s="412"/>
      <c r="V139" s="413">
        <f>IFERROR(IF(G139="Según demanda",R139/S139,R139/G139),0)</f>
        <v>1</v>
      </c>
      <c r="W139" s="414"/>
      <c r="X139" s="180"/>
      <c r="Y139" s="189">
        <f t="shared" ref="Y139:Y191" si="68">IFERROR((W139/X139),0)</f>
        <v>0</v>
      </c>
      <c r="Z139" s="190"/>
      <c r="AA139" s="415">
        <f t="shared" ref="AA139:AA191" si="69">IFERROR(IF(V139="Según demanda",W139/X139,W139/V139),0)</f>
        <v>0</v>
      </c>
    </row>
    <row r="140" spans="1:27" ht="64.900000000000006" customHeight="1">
      <c r="A140" s="577"/>
      <c r="B140" s="639"/>
      <c r="C140" s="675"/>
      <c r="D140" s="23" t="s">
        <v>475</v>
      </c>
      <c r="E140" s="23" t="s">
        <v>476</v>
      </c>
      <c r="F140" s="23" t="s">
        <v>477</v>
      </c>
      <c r="G140" s="416">
        <v>4</v>
      </c>
      <c r="H140" s="417">
        <v>1</v>
      </c>
      <c r="I140" s="418">
        <v>1</v>
      </c>
      <c r="J140" s="419">
        <f t="shared" si="63"/>
        <v>1</v>
      </c>
      <c r="K140" s="420"/>
      <c r="L140" s="421">
        <f t="shared" si="64"/>
        <v>0.25</v>
      </c>
      <c r="M140" s="422">
        <v>1</v>
      </c>
      <c r="N140" s="171">
        <v>1</v>
      </c>
      <c r="O140" s="423">
        <f t="shared" si="65"/>
        <v>1</v>
      </c>
      <c r="P140" s="424"/>
      <c r="Q140" s="425">
        <f t="shared" si="66"/>
        <v>0.25</v>
      </c>
      <c r="R140" s="426">
        <v>1</v>
      </c>
      <c r="S140" s="427">
        <v>1</v>
      </c>
      <c r="T140" s="428">
        <f t="shared" si="67"/>
        <v>1</v>
      </c>
      <c r="U140" s="429"/>
      <c r="V140" s="430">
        <f>IFERROR(IF(G140="Según demanda",R140/S140,R140/G140),0)</f>
        <v>0.25</v>
      </c>
      <c r="W140" s="431"/>
      <c r="X140" s="183"/>
      <c r="Y140" s="191">
        <f t="shared" si="68"/>
        <v>0</v>
      </c>
      <c r="Z140" s="192"/>
      <c r="AA140" s="432">
        <f t="shared" si="69"/>
        <v>0</v>
      </c>
    </row>
    <row r="141" spans="1:27" ht="64.900000000000006" customHeight="1">
      <c r="A141" s="577"/>
      <c r="B141" s="639"/>
      <c r="C141" s="675"/>
      <c r="D141" s="62" t="s">
        <v>478</v>
      </c>
      <c r="E141" s="14" t="s">
        <v>472</v>
      </c>
      <c r="F141" s="62" t="s">
        <v>479</v>
      </c>
      <c r="G141" s="416" t="s">
        <v>474</v>
      </c>
      <c r="H141" s="417">
        <v>4</v>
      </c>
      <c r="I141" s="418">
        <v>4</v>
      </c>
      <c r="J141" s="419">
        <f t="shared" si="63"/>
        <v>1</v>
      </c>
      <c r="K141" s="420"/>
      <c r="L141" s="421">
        <f t="shared" si="64"/>
        <v>1</v>
      </c>
      <c r="M141" s="433">
        <v>3</v>
      </c>
      <c r="N141" s="171">
        <v>3</v>
      </c>
      <c r="O141" s="423">
        <f t="shared" si="65"/>
        <v>1</v>
      </c>
      <c r="P141" s="172"/>
      <c r="Q141" s="425">
        <f t="shared" si="66"/>
        <v>1</v>
      </c>
      <c r="R141" s="434">
        <v>3</v>
      </c>
      <c r="S141" s="427">
        <v>3</v>
      </c>
      <c r="T141" s="428">
        <f t="shared" si="67"/>
        <v>1</v>
      </c>
      <c r="U141" s="435"/>
      <c r="V141" s="430">
        <f t="shared" ref="V141:V191" si="70">IFERROR(IF(G141="Según demanda",R141/S141,R141/G141),0)</f>
        <v>1</v>
      </c>
      <c r="W141" s="431"/>
      <c r="X141" s="183"/>
      <c r="Y141" s="191">
        <f t="shared" si="68"/>
        <v>0</v>
      </c>
      <c r="Z141" s="193"/>
      <c r="AA141" s="432">
        <f t="shared" si="69"/>
        <v>0</v>
      </c>
    </row>
    <row r="142" spans="1:27" ht="64.900000000000006" customHeight="1">
      <c r="A142" s="577"/>
      <c r="B142" s="639"/>
      <c r="C142" s="675"/>
      <c r="D142" s="14" t="s">
        <v>480</v>
      </c>
      <c r="E142" s="14" t="s">
        <v>481</v>
      </c>
      <c r="F142" s="23" t="s">
        <v>477</v>
      </c>
      <c r="G142" s="436">
        <v>12</v>
      </c>
      <c r="H142" s="417">
        <v>3</v>
      </c>
      <c r="I142" s="418">
        <v>3</v>
      </c>
      <c r="J142" s="419">
        <f t="shared" si="63"/>
        <v>1</v>
      </c>
      <c r="K142" s="420"/>
      <c r="L142" s="421">
        <f t="shared" si="64"/>
        <v>0.25</v>
      </c>
      <c r="M142" s="433">
        <v>3</v>
      </c>
      <c r="N142" s="171">
        <v>3</v>
      </c>
      <c r="O142" s="423">
        <f t="shared" si="65"/>
        <v>1</v>
      </c>
      <c r="P142" s="424"/>
      <c r="Q142" s="425">
        <f t="shared" si="66"/>
        <v>0.25</v>
      </c>
      <c r="R142" s="434">
        <v>3</v>
      </c>
      <c r="S142" s="427">
        <v>3</v>
      </c>
      <c r="T142" s="428">
        <f t="shared" si="67"/>
        <v>1</v>
      </c>
      <c r="U142" s="429"/>
      <c r="V142" s="430">
        <f t="shared" si="70"/>
        <v>0.25</v>
      </c>
      <c r="W142" s="431"/>
      <c r="X142" s="183"/>
      <c r="Y142" s="191">
        <f t="shared" si="68"/>
        <v>0</v>
      </c>
      <c r="Z142" s="192"/>
      <c r="AA142" s="432">
        <f t="shared" si="69"/>
        <v>0</v>
      </c>
    </row>
    <row r="143" spans="1:27" ht="64.900000000000006" customHeight="1">
      <c r="A143" s="577"/>
      <c r="B143" s="639"/>
      <c r="C143" s="675"/>
      <c r="D143" s="14" t="s">
        <v>482</v>
      </c>
      <c r="E143" s="14" t="s">
        <v>481</v>
      </c>
      <c r="F143" s="23" t="s">
        <v>477</v>
      </c>
      <c r="G143" s="436">
        <v>4</v>
      </c>
      <c r="H143" s="417">
        <v>1</v>
      </c>
      <c r="I143" s="418">
        <v>1</v>
      </c>
      <c r="J143" s="419">
        <f t="shared" si="63"/>
        <v>1</v>
      </c>
      <c r="K143" s="420"/>
      <c r="L143" s="421">
        <f t="shared" si="64"/>
        <v>0.25</v>
      </c>
      <c r="M143" s="422">
        <v>1</v>
      </c>
      <c r="N143" s="171">
        <v>1</v>
      </c>
      <c r="O143" s="423">
        <f t="shared" si="65"/>
        <v>1</v>
      </c>
      <c r="P143" s="172"/>
      <c r="Q143" s="425">
        <f t="shared" si="66"/>
        <v>0.25</v>
      </c>
      <c r="R143" s="426">
        <v>1</v>
      </c>
      <c r="S143" s="427">
        <v>1</v>
      </c>
      <c r="T143" s="428">
        <f t="shared" si="67"/>
        <v>1</v>
      </c>
      <c r="U143" s="435"/>
      <c r="V143" s="430">
        <f t="shared" si="70"/>
        <v>0.25</v>
      </c>
      <c r="W143" s="431"/>
      <c r="X143" s="183"/>
      <c r="Y143" s="191">
        <f t="shared" si="68"/>
        <v>0</v>
      </c>
      <c r="Z143" s="193"/>
      <c r="AA143" s="432">
        <f t="shared" si="69"/>
        <v>0</v>
      </c>
    </row>
    <row r="144" spans="1:27" ht="64.900000000000006" customHeight="1">
      <c r="A144" s="577"/>
      <c r="B144" s="639"/>
      <c r="C144" s="675"/>
      <c r="D144" s="14" t="s">
        <v>483</v>
      </c>
      <c r="E144" s="14" t="s">
        <v>484</v>
      </c>
      <c r="F144" s="23" t="s">
        <v>477</v>
      </c>
      <c r="G144" s="436">
        <v>4</v>
      </c>
      <c r="H144" s="417">
        <v>1</v>
      </c>
      <c r="I144" s="418">
        <v>1</v>
      </c>
      <c r="J144" s="419">
        <f t="shared" si="63"/>
        <v>1</v>
      </c>
      <c r="K144" s="420"/>
      <c r="L144" s="421">
        <f t="shared" si="64"/>
        <v>0.25</v>
      </c>
      <c r="M144" s="433">
        <v>1</v>
      </c>
      <c r="N144" s="171">
        <v>1</v>
      </c>
      <c r="O144" s="423">
        <f t="shared" si="65"/>
        <v>1</v>
      </c>
      <c r="P144" s="424"/>
      <c r="Q144" s="425">
        <f t="shared" si="66"/>
        <v>0.25</v>
      </c>
      <c r="R144" s="434">
        <v>1</v>
      </c>
      <c r="S144" s="427">
        <v>1</v>
      </c>
      <c r="T144" s="428">
        <f t="shared" si="67"/>
        <v>1</v>
      </c>
      <c r="U144" s="429"/>
      <c r="V144" s="430">
        <f t="shared" si="70"/>
        <v>0.25</v>
      </c>
      <c r="W144" s="431"/>
      <c r="X144" s="185"/>
      <c r="Y144" s="191">
        <f t="shared" si="68"/>
        <v>0</v>
      </c>
      <c r="Z144" s="192"/>
      <c r="AA144" s="432">
        <f t="shared" si="69"/>
        <v>0</v>
      </c>
    </row>
    <row r="145" spans="1:27" ht="64.900000000000006" customHeight="1">
      <c r="A145" s="577"/>
      <c r="B145" s="639"/>
      <c r="C145" s="675"/>
      <c r="D145" s="14" t="s">
        <v>485</v>
      </c>
      <c r="E145" s="166" t="s">
        <v>476</v>
      </c>
      <c r="F145" s="23" t="s">
        <v>477</v>
      </c>
      <c r="G145" s="437">
        <v>12</v>
      </c>
      <c r="H145" s="417">
        <v>3</v>
      </c>
      <c r="I145" s="418">
        <v>3</v>
      </c>
      <c r="J145" s="419">
        <f t="shared" si="63"/>
        <v>1</v>
      </c>
      <c r="K145" s="420"/>
      <c r="L145" s="421">
        <f t="shared" si="64"/>
        <v>0.25</v>
      </c>
      <c r="M145" s="422">
        <v>3</v>
      </c>
      <c r="N145" s="171">
        <v>3</v>
      </c>
      <c r="O145" s="423">
        <f t="shared" si="65"/>
        <v>1</v>
      </c>
      <c r="P145" s="172"/>
      <c r="Q145" s="425">
        <f t="shared" si="66"/>
        <v>0.25</v>
      </c>
      <c r="R145" s="426">
        <v>3</v>
      </c>
      <c r="S145" s="427">
        <v>3</v>
      </c>
      <c r="T145" s="428">
        <f t="shared" si="67"/>
        <v>1</v>
      </c>
      <c r="U145" s="435"/>
      <c r="V145" s="430">
        <f t="shared" si="70"/>
        <v>0.25</v>
      </c>
      <c r="W145" s="431"/>
      <c r="X145" s="183"/>
      <c r="Y145" s="191">
        <f t="shared" si="68"/>
        <v>0</v>
      </c>
      <c r="Z145" s="193"/>
      <c r="AA145" s="432">
        <f t="shared" si="69"/>
        <v>0</v>
      </c>
    </row>
    <row r="146" spans="1:27" ht="64.900000000000006" customHeight="1">
      <c r="A146" s="577"/>
      <c r="B146" s="639"/>
      <c r="C146" s="675"/>
      <c r="D146" s="62" t="s">
        <v>486</v>
      </c>
      <c r="E146" s="14" t="s">
        <v>487</v>
      </c>
      <c r="F146" s="14" t="s">
        <v>488</v>
      </c>
      <c r="G146" s="436" t="s">
        <v>474</v>
      </c>
      <c r="H146" s="417">
        <v>120</v>
      </c>
      <c r="I146" s="418">
        <v>120</v>
      </c>
      <c r="J146" s="419">
        <f t="shared" si="63"/>
        <v>1</v>
      </c>
      <c r="K146" s="420"/>
      <c r="L146" s="421">
        <f t="shared" si="64"/>
        <v>1</v>
      </c>
      <c r="M146" s="422">
        <v>120</v>
      </c>
      <c r="N146" s="171">
        <v>120</v>
      </c>
      <c r="O146" s="423">
        <f t="shared" si="65"/>
        <v>1</v>
      </c>
      <c r="P146" s="424"/>
      <c r="Q146" s="425">
        <f t="shared" si="66"/>
        <v>1</v>
      </c>
      <c r="R146" s="426">
        <v>120</v>
      </c>
      <c r="S146" s="427">
        <v>120</v>
      </c>
      <c r="T146" s="428">
        <f t="shared" si="67"/>
        <v>1</v>
      </c>
      <c r="U146" s="429"/>
      <c r="V146" s="430">
        <f t="shared" si="70"/>
        <v>1</v>
      </c>
      <c r="W146" s="431"/>
      <c r="X146" s="183"/>
      <c r="Y146" s="191">
        <f t="shared" si="68"/>
        <v>0</v>
      </c>
      <c r="Z146" s="192"/>
      <c r="AA146" s="432">
        <f t="shared" si="69"/>
        <v>0</v>
      </c>
    </row>
    <row r="147" spans="1:27" ht="64.900000000000006" customHeight="1">
      <c r="A147" s="577"/>
      <c r="B147" s="639" t="s">
        <v>469</v>
      </c>
      <c r="C147" s="675" t="s">
        <v>489</v>
      </c>
      <c r="D147" s="14" t="s">
        <v>490</v>
      </c>
      <c r="E147" s="14" t="s">
        <v>491</v>
      </c>
      <c r="F147" s="62" t="s">
        <v>492</v>
      </c>
      <c r="G147" s="438">
        <v>164</v>
      </c>
      <c r="H147" s="417">
        <v>0</v>
      </c>
      <c r="I147" s="418">
        <v>0</v>
      </c>
      <c r="J147" s="419">
        <f t="shared" si="63"/>
        <v>0</v>
      </c>
      <c r="K147" s="420"/>
      <c r="L147" s="421">
        <f t="shared" si="64"/>
        <v>0</v>
      </c>
      <c r="M147" s="422">
        <v>164</v>
      </c>
      <c r="N147" s="171">
        <v>164</v>
      </c>
      <c r="O147" s="423">
        <f t="shared" si="65"/>
        <v>1</v>
      </c>
      <c r="P147" s="172"/>
      <c r="Q147" s="425">
        <f t="shared" si="66"/>
        <v>1</v>
      </c>
      <c r="R147" s="439">
        <v>0</v>
      </c>
      <c r="S147" s="427">
        <v>0</v>
      </c>
      <c r="T147" s="428">
        <f t="shared" si="67"/>
        <v>0</v>
      </c>
      <c r="U147" s="435"/>
      <c r="V147" s="430">
        <f t="shared" si="70"/>
        <v>0</v>
      </c>
      <c r="W147" s="431"/>
      <c r="X147" s="183"/>
      <c r="Y147" s="191">
        <f t="shared" si="68"/>
        <v>0</v>
      </c>
      <c r="Z147" s="193"/>
      <c r="AA147" s="432">
        <f t="shared" si="69"/>
        <v>0</v>
      </c>
    </row>
    <row r="148" spans="1:27" ht="64.900000000000006" customHeight="1">
      <c r="A148" s="577"/>
      <c r="B148" s="639"/>
      <c r="C148" s="675"/>
      <c r="D148" s="14" t="s">
        <v>493</v>
      </c>
      <c r="E148" s="14" t="s">
        <v>491</v>
      </c>
      <c r="F148" s="62" t="s">
        <v>492</v>
      </c>
      <c r="G148" s="438">
        <v>164</v>
      </c>
      <c r="H148" s="417">
        <v>0</v>
      </c>
      <c r="I148" s="418">
        <v>0</v>
      </c>
      <c r="J148" s="419">
        <f t="shared" si="63"/>
        <v>0</v>
      </c>
      <c r="K148" s="420"/>
      <c r="L148" s="421">
        <f t="shared" si="64"/>
        <v>0</v>
      </c>
      <c r="M148" s="422">
        <v>164</v>
      </c>
      <c r="N148" s="171">
        <v>164</v>
      </c>
      <c r="O148" s="423">
        <f t="shared" si="65"/>
        <v>1</v>
      </c>
      <c r="P148" s="424"/>
      <c r="Q148" s="425">
        <f t="shared" si="66"/>
        <v>1</v>
      </c>
      <c r="R148" s="439">
        <v>0</v>
      </c>
      <c r="S148" s="427">
        <v>0</v>
      </c>
      <c r="T148" s="428">
        <f t="shared" si="67"/>
        <v>0</v>
      </c>
      <c r="U148" s="429"/>
      <c r="V148" s="430">
        <f t="shared" si="70"/>
        <v>0</v>
      </c>
      <c r="W148" s="431"/>
      <c r="X148" s="183"/>
      <c r="Y148" s="191">
        <f t="shared" si="68"/>
        <v>0</v>
      </c>
      <c r="Z148" s="192"/>
      <c r="AA148" s="432">
        <f t="shared" si="69"/>
        <v>0</v>
      </c>
    </row>
    <row r="149" spans="1:27" ht="64.900000000000006" customHeight="1">
      <c r="A149" s="577"/>
      <c r="B149" s="639"/>
      <c r="C149" s="675"/>
      <c r="D149" s="62" t="s">
        <v>494</v>
      </c>
      <c r="E149" s="14" t="s">
        <v>495</v>
      </c>
      <c r="F149" s="62" t="s">
        <v>496</v>
      </c>
      <c r="G149" s="416">
        <v>4</v>
      </c>
      <c r="H149" s="417">
        <v>1</v>
      </c>
      <c r="I149" s="418">
        <v>1</v>
      </c>
      <c r="J149" s="419">
        <f t="shared" si="63"/>
        <v>1</v>
      </c>
      <c r="K149" s="420" t="s">
        <v>899</v>
      </c>
      <c r="L149" s="421">
        <f t="shared" si="64"/>
        <v>0.25</v>
      </c>
      <c r="M149" s="422">
        <v>1</v>
      </c>
      <c r="N149" s="171">
        <v>1</v>
      </c>
      <c r="O149" s="423">
        <f t="shared" si="65"/>
        <v>1</v>
      </c>
      <c r="P149" s="172" t="s">
        <v>900</v>
      </c>
      <c r="Q149" s="425">
        <f t="shared" si="66"/>
        <v>0.25</v>
      </c>
      <c r="R149" s="439">
        <v>1</v>
      </c>
      <c r="S149" s="427">
        <v>1</v>
      </c>
      <c r="T149" s="428">
        <f t="shared" si="67"/>
        <v>1</v>
      </c>
      <c r="U149" s="435" t="s">
        <v>901</v>
      </c>
      <c r="V149" s="430">
        <f t="shared" si="70"/>
        <v>0.25</v>
      </c>
      <c r="W149" s="431"/>
      <c r="X149" s="183"/>
      <c r="Y149" s="191">
        <f t="shared" si="68"/>
        <v>0</v>
      </c>
      <c r="Z149" s="193"/>
      <c r="AA149" s="432">
        <f t="shared" si="69"/>
        <v>0</v>
      </c>
    </row>
    <row r="150" spans="1:27" ht="64.900000000000006" customHeight="1">
      <c r="A150" s="577"/>
      <c r="B150" s="639"/>
      <c r="C150" s="675"/>
      <c r="D150" s="62" t="s">
        <v>497</v>
      </c>
      <c r="E150" s="14" t="s">
        <v>498</v>
      </c>
      <c r="F150" s="62" t="s">
        <v>499</v>
      </c>
      <c r="G150" s="416">
        <v>7</v>
      </c>
      <c r="H150" s="417">
        <v>0</v>
      </c>
      <c r="I150" s="418">
        <v>0</v>
      </c>
      <c r="J150" s="419">
        <f t="shared" si="63"/>
        <v>0</v>
      </c>
      <c r="K150" s="420"/>
      <c r="L150" s="421">
        <f t="shared" si="64"/>
        <v>0</v>
      </c>
      <c r="M150" s="422">
        <v>7</v>
      </c>
      <c r="N150" s="171">
        <v>7</v>
      </c>
      <c r="O150" s="423">
        <f t="shared" si="65"/>
        <v>1</v>
      </c>
      <c r="P150" s="424"/>
      <c r="Q150" s="425">
        <f t="shared" si="66"/>
        <v>1</v>
      </c>
      <c r="R150" s="439">
        <v>0</v>
      </c>
      <c r="S150" s="427">
        <v>0</v>
      </c>
      <c r="T150" s="428">
        <f t="shared" si="67"/>
        <v>0</v>
      </c>
      <c r="U150" s="429"/>
      <c r="V150" s="430">
        <f t="shared" si="70"/>
        <v>0</v>
      </c>
      <c r="W150" s="431"/>
      <c r="X150" s="183"/>
      <c r="Y150" s="191">
        <f t="shared" si="68"/>
        <v>0</v>
      </c>
      <c r="Z150" s="192"/>
      <c r="AA150" s="432">
        <f t="shared" si="69"/>
        <v>0</v>
      </c>
    </row>
    <row r="151" spans="1:27" ht="64.900000000000006" customHeight="1">
      <c r="A151" s="577"/>
      <c r="B151" s="639"/>
      <c r="C151" s="675"/>
      <c r="D151" s="62" t="s">
        <v>500</v>
      </c>
      <c r="E151" s="14" t="s">
        <v>498</v>
      </c>
      <c r="F151" s="62" t="s">
        <v>501</v>
      </c>
      <c r="G151" s="416">
        <v>7</v>
      </c>
      <c r="H151" s="417">
        <v>0</v>
      </c>
      <c r="I151" s="418">
        <v>0</v>
      </c>
      <c r="J151" s="419">
        <f t="shared" si="63"/>
        <v>0</v>
      </c>
      <c r="K151" s="420"/>
      <c r="L151" s="421">
        <f t="shared" si="64"/>
        <v>0</v>
      </c>
      <c r="M151" s="422">
        <v>7</v>
      </c>
      <c r="N151" s="171">
        <v>7</v>
      </c>
      <c r="O151" s="423">
        <f t="shared" si="65"/>
        <v>1</v>
      </c>
      <c r="P151" s="172"/>
      <c r="Q151" s="425">
        <f t="shared" si="66"/>
        <v>1</v>
      </c>
      <c r="R151" s="439">
        <v>0</v>
      </c>
      <c r="S151" s="427">
        <v>0</v>
      </c>
      <c r="T151" s="428">
        <f t="shared" si="67"/>
        <v>0</v>
      </c>
      <c r="U151" s="435"/>
      <c r="V151" s="430">
        <f t="shared" si="70"/>
        <v>0</v>
      </c>
      <c r="W151" s="431"/>
      <c r="X151" s="183"/>
      <c r="Y151" s="191">
        <f t="shared" si="68"/>
        <v>0</v>
      </c>
      <c r="Z151" s="193"/>
      <c r="AA151" s="432">
        <f t="shared" si="69"/>
        <v>0</v>
      </c>
    </row>
    <row r="152" spans="1:27" ht="64.900000000000006" customHeight="1">
      <c r="A152" s="577"/>
      <c r="B152" s="639"/>
      <c r="C152" s="675"/>
      <c r="D152" s="62" t="s">
        <v>502</v>
      </c>
      <c r="E152" s="14" t="s">
        <v>498</v>
      </c>
      <c r="F152" s="62" t="s">
        <v>503</v>
      </c>
      <c r="G152" s="416">
        <v>40</v>
      </c>
      <c r="H152" s="417">
        <v>0</v>
      </c>
      <c r="I152" s="418">
        <v>0</v>
      </c>
      <c r="J152" s="419">
        <f t="shared" si="63"/>
        <v>0</v>
      </c>
      <c r="K152" s="420"/>
      <c r="L152" s="421">
        <f t="shared" si="64"/>
        <v>0</v>
      </c>
      <c r="M152" s="422">
        <v>0</v>
      </c>
      <c r="N152" s="171">
        <v>0</v>
      </c>
      <c r="O152" s="423">
        <f t="shared" si="65"/>
        <v>0</v>
      </c>
      <c r="P152" s="424"/>
      <c r="Q152" s="425">
        <f t="shared" si="66"/>
        <v>0</v>
      </c>
      <c r="R152" s="439">
        <v>0</v>
      </c>
      <c r="S152" s="427">
        <v>0</v>
      </c>
      <c r="T152" s="428">
        <f t="shared" si="67"/>
        <v>0</v>
      </c>
      <c r="U152" s="429"/>
      <c r="V152" s="430">
        <f t="shared" si="70"/>
        <v>0</v>
      </c>
      <c r="W152" s="431"/>
      <c r="X152" s="183"/>
      <c r="Y152" s="191">
        <f t="shared" si="68"/>
        <v>0</v>
      </c>
      <c r="Z152" s="192"/>
      <c r="AA152" s="432">
        <f t="shared" si="69"/>
        <v>0</v>
      </c>
    </row>
    <row r="153" spans="1:27" ht="64.900000000000006" customHeight="1">
      <c r="A153" s="577"/>
      <c r="B153" s="639"/>
      <c r="C153" s="675"/>
      <c r="D153" s="62" t="s">
        <v>504</v>
      </c>
      <c r="E153" s="166" t="s">
        <v>498</v>
      </c>
      <c r="F153" s="62" t="s">
        <v>505</v>
      </c>
      <c r="G153" s="438">
        <v>36</v>
      </c>
      <c r="H153" s="417">
        <v>9</v>
      </c>
      <c r="I153" s="418">
        <v>9</v>
      </c>
      <c r="J153" s="419">
        <f t="shared" si="63"/>
        <v>1</v>
      </c>
      <c r="K153" s="420"/>
      <c r="L153" s="421">
        <f t="shared" si="64"/>
        <v>0.25</v>
      </c>
      <c r="M153" s="422">
        <v>9</v>
      </c>
      <c r="N153" s="171">
        <v>9</v>
      </c>
      <c r="O153" s="423">
        <f t="shared" si="65"/>
        <v>1</v>
      </c>
      <c r="P153" s="172"/>
      <c r="Q153" s="425">
        <f t="shared" si="66"/>
        <v>0.25</v>
      </c>
      <c r="R153" s="439">
        <v>9</v>
      </c>
      <c r="S153" s="427">
        <v>9</v>
      </c>
      <c r="T153" s="428">
        <f t="shared" si="67"/>
        <v>1</v>
      </c>
      <c r="U153" s="435"/>
      <c r="V153" s="430">
        <f t="shared" si="70"/>
        <v>0.25</v>
      </c>
      <c r="W153" s="431"/>
      <c r="X153" s="183"/>
      <c r="Y153" s="191">
        <f t="shared" si="68"/>
        <v>0</v>
      </c>
      <c r="Z153" s="193"/>
      <c r="AA153" s="432">
        <f t="shared" si="69"/>
        <v>0</v>
      </c>
    </row>
    <row r="154" spans="1:27" ht="64.900000000000006" customHeight="1">
      <c r="A154" s="577"/>
      <c r="B154" s="639"/>
      <c r="C154" s="675"/>
      <c r="D154" s="62" t="s">
        <v>506</v>
      </c>
      <c r="E154" s="14" t="s">
        <v>507</v>
      </c>
      <c r="F154" s="14" t="s">
        <v>508</v>
      </c>
      <c r="G154" s="416">
        <v>5</v>
      </c>
      <c r="H154" s="417">
        <v>0</v>
      </c>
      <c r="I154" s="418">
        <v>0</v>
      </c>
      <c r="J154" s="419">
        <f t="shared" si="63"/>
        <v>0</v>
      </c>
      <c r="K154" s="420"/>
      <c r="L154" s="421">
        <f t="shared" si="64"/>
        <v>0</v>
      </c>
      <c r="M154" s="422">
        <v>0</v>
      </c>
      <c r="N154" s="171">
        <v>0</v>
      </c>
      <c r="O154" s="423">
        <f t="shared" si="65"/>
        <v>0</v>
      </c>
      <c r="P154" s="424"/>
      <c r="Q154" s="425">
        <f t="shared" si="66"/>
        <v>0</v>
      </c>
      <c r="R154" s="439">
        <v>5</v>
      </c>
      <c r="S154" s="427">
        <v>5</v>
      </c>
      <c r="T154" s="428">
        <f t="shared" si="67"/>
        <v>1</v>
      </c>
      <c r="U154" s="429"/>
      <c r="V154" s="430">
        <f t="shared" si="70"/>
        <v>1</v>
      </c>
      <c r="W154" s="431"/>
      <c r="X154" s="183"/>
      <c r="Y154" s="191">
        <f t="shared" si="68"/>
        <v>0</v>
      </c>
      <c r="Z154" s="192"/>
      <c r="AA154" s="432">
        <f t="shared" si="69"/>
        <v>0</v>
      </c>
    </row>
    <row r="155" spans="1:27" ht="64.900000000000006" customHeight="1">
      <c r="A155" s="577"/>
      <c r="B155" s="639"/>
      <c r="C155" s="675"/>
      <c r="D155" s="62" t="s">
        <v>509</v>
      </c>
      <c r="E155" s="14" t="s">
        <v>510</v>
      </c>
      <c r="F155" s="62" t="s">
        <v>511</v>
      </c>
      <c r="G155" s="416">
        <v>2</v>
      </c>
      <c r="H155" s="417">
        <v>1</v>
      </c>
      <c r="I155" s="418">
        <v>1</v>
      </c>
      <c r="J155" s="419">
        <f t="shared" si="63"/>
        <v>1</v>
      </c>
      <c r="K155" s="420"/>
      <c r="L155" s="421">
        <f t="shared" si="64"/>
        <v>0.5</v>
      </c>
      <c r="M155" s="422">
        <v>0</v>
      </c>
      <c r="N155" s="171">
        <v>0</v>
      </c>
      <c r="O155" s="423">
        <f t="shared" si="65"/>
        <v>0</v>
      </c>
      <c r="P155" s="172"/>
      <c r="Q155" s="425">
        <f t="shared" si="66"/>
        <v>0</v>
      </c>
      <c r="R155" s="439">
        <v>1</v>
      </c>
      <c r="S155" s="427">
        <v>1</v>
      </c>
      <c r="T155" s="428">
        <f t="shared" si="67"/>
        <v>1</v>
      </c>
      <c r="U155" s="435"/>
      <c r="V155" s="430">
        <f t="shared" si="70"/>
        <v>0.5</v>
      </c>
      <c r="W155" s="431"/>
      <c r="X155" s="183"/>
      <c r="Y155" s="191">
        <f t="shared" si="68"/>
        <v>0</v>
      </c>
      <c r="Z155" s="193"/>
      <c r="AA155" s="432">
        <f t="shared" si="69"/>
        <v>0</v>
      </c>
    </row>
    <row r="156" spans="1:27" ht="64.900000000000006" customHeight="1">
      <c r="A156" s="577"/>
      <c r="B156" s="639"/>
      <c r="C156" s="675"/>
      <c r="D156" s="62" t="s">
        <v>512</v>
      </c>
      <c r="E156" s="14" t="s">
        <v>513</v>
      </c>
      <c r="F156" s="14" t="s">
        <v>514</v>
      </c>
      <c r="G156" s="416" t="s">
        <v>474</v>
      </c>
      <c r="H156" s="440">
        <v>30</v>
      </c>
      <c r="I156" s="418">
        <v>30</v>
      </c>
      <c r="J156" s="419">
        <f t="shared" si="63"/>
        <v>1</v>
      </c>
      <c r="K156" s="420"/>
      <c r="L156" s="421">
        <f t="shared" si="64"/>
        <v>1</v>
      </c>
      <c r="M156" s="422">
        <v>24</v>
      </c>
      <c r="N156" s="171">
        <v>24</v>
      </c>
      <c r="O156" s="423">
        <f t="shared" si="65"/>
        <v>1</v>
      </c>
      <c r="P156" s="424"/>
      <c r="Q156" s="425">
        <f t="shared" si="66"/>
        <v>1</v>
      </c>
      <c r="R156" s="439">
        <v>21</v>
      </c>
      <c r="S156" s="427">
        <v>21</v>
      </c>
      <c r="T156" s="428">
        <f t="shared" si="67"/>
        <v>1</v>
      </c>
      <c r="U156" s="429"/>
      <c r="V156" s="430">
        <f t="shared" si="70"/>
        <v>1</v>
      </c>
      <c r="W156" s="431"/>
      <c r="X156" s="183"/>
      <c r="Y156" s="191">
        <f t="shared" si="68"/>
        <v>0</v>
      </c>
      <c r="Z156" s="192"/>
      <c r="AA156" s="432">
        <f t="shared" si="69"/>
        <v>0</v>
      </c>
    </row>
    <row r="157" spans="1:27" ht="64.900000000000006" customHeight="1">
      <c r="A157" s="577"/>
      <c r="B157" s="639"/>
      <c r="C157" s="675"/>
      <c r="D157" s="62" t="s">
        <v>515</v>
      </c>
      <c r="E157" s="14" t="s">
        <v>516</v>
      </c>
      <c r="F157" s="62" t="s">
        <v>517</v>
      </c>
      <c r="G157" s="416" t="s">
        <v>474</v>
      </c>
      <c r="H157" s="417">
        <v>5</v>
      </c>
      <c r="I157" s="441">
        <v>5</v>
      </c>
      <c r="J157" s="419">
        <f t="shared" si="63"/>
        <v>1</v>
      </c>
      <c r="K157" s="420"/>
      <c r="L157" s="421">
        <f t="shared" si="64"/>
        <v>1</v>
      </c>
      <c r="M157" s="422">
        <v>17</v>
      </c>
      <c r="N157" s="171">
        <v>17</v>
      </c>
      <c r="O157" s="423">
        <f t="shared" si="65"/>
        <v>1</v>
      </c>
      <c r="P157" s="172"/>
      <c r="Q157" s="425">
        <f t="shared" si="66"/>
        <v>1</v>
      </c>
      <c r="R157" s="439">
        <v>12</v>
      </c>
      <c r="S157" s="427">
        <v>12</v>
      </c>
      <c r="T157" s="428">
        <f t="shared" si="67"/>
        <v>1</v>
      </c>
      <c r="U157" s="435"/>
      <c r="V157" s="430">
        <f t="shared" si="70"/>
        <v>1</v>
      </c>
      <c r="W157" s="431"/>
      <c r="X157" s="183"/>
      <c r="Y157" s="191">
        <f t="shared" si="68"/>
        <v>0</v>
      </c>
      <c r="Z157" s="193"/>
      <c r="AA157" s="432">
        <f t="shared" si="69"/>
        <v>0</v>
      </c>
    </row>
    <row r="158" spans="1:27" ht="64.900000000000006" customHeight="1">
      <c r="A158" s="577"/>
      <c r="B158" s="639"/>
      <c r="C158" s="675"/>
      <c r="D158" s="62" t="s">
        <v>518</v>
      </c>
      <c r="E158" s="14" t="s">
        <v>498</v>
      </c>
      <c r="F158" s="62" t="s">
        <v>519</v>
      </c>
      <c r="G158" s="442">
        <v>6</v>
      </c>
      <c r="H158" s="417">
        <v>6</v>
      </c>
      <c r="I158" s="418">
        <v>6</v>
      </c>
      <c r="J158" s="419">
        <f t="shared" si="63"/>
        <v>1</v>
      </c>
      <c r="K158" s="420"/>
      <c r="L158" s="421">
        <f t="shared" si="64"/>
        <v>1</v>
      </c>
      <c r="M158" s="422">
        <v>0</v>
      </c>
      <c r="N158" s="171">
        <v>0</v>
      </c>
      <c r="O158" s="423">
        <f t="shared" si="65"/>
        <v>0</v>
      </c>
      <c r="P158" s="172"/>
      <c r="Q158" s="425">
        <f t="shared" si="66"/>
        <v>0</v>
      </c>
      <c r="R158" s="439">
        <v>0</v>
      </c>
      <c r="S158" s="427">
        <v>0</v>
      </c>
      <c r="T158" s="428">
        <f t="shared" si="67"/>
        <v>0</v>
      </c>
      <c r="U158" s="435"/>
      <c r="V158" s="430">
        <f t="shared" si="70"/>
        <v>0</v>
      </c>
      <c r="W158" s="431"/>
      <c r="X158" s="183"/>
      <c r="Y158" s="191">
        <f t="shared" si="68"/>
        <v>0</v>
      </c>
      <c r="Z158" s="193"/>
      <c r="AA158" s="432">
        <f t="shared" si="69"/>
        <v>0</v>
      </c>
    </row>
    <row r="159" spans="1:27" ht="64.900000000000006" customHeight="1">
      <c r="A159" s="577"/>
      <c r="B159" s="639"/>
      <c r="C159" s="675"/>
      <c r="D159" s="14" t="s">
        <v>520</v>
      </c>
      <c r="E159" s="14" t="s">
        <v>521</v>
      </c>
      <c r="F159" s="62" t="s">
        <v>517</v>
      </c>
      <c r="G159" s="416" t="s">
        <v>474</v>
      </c>
      <c r="H159" s="417">
        <v>11</v>
      </c>
      <c r="I159" s="418">
        <v>11</v>
      </c>
      <c r="J159" s="419">
        <f t="shared" si="63"/>
        <v>1</v>
      </c>
      <c r="K159" s="420"/>
      <c r="L159" s="421">
        <f t="shared" si="64"/>
        <v>1</v>
      </c>
      <c r="M159" s="422">
        <v>16</v>
      </c>
      <c r="N159" s="171">
        <v>16</v>
      </c>
      <c r="O159" s="423">
        <f t="shared" si="65"/>
        <v>1</v>
      </c>
      <c r="P159" s="172"/>
      <c r="Q159" s="425">
        <f t="shared" si="66"/>
        <v>1</v>
      </c>
      <c r="R159" s="439">
        <v>14</v>
      </c>
      <c r="S159" s="427">
        <v>14</v>
      </c>
      <c r="T159" s="428">
        <f t="shared" si="67"/>
        <v>1</v>
      </c>
      <c r="U159" s="435"/>
      <c r="V159" s="430">
        <f t="shared" si="70"/>
        <v>1</v>
      </c>
      <c r="W159" s="431"/>
      <c r="X159" s="183"/>
      <c r="Y159" s="191">
        <f t="shared" si="68"/>
        <v>0</v>
      </c>
      <c r="Z159" s="193"/>
      <c r="AA159" s="432">
        <f t="shared" si="69"/>
        <v>0</v>
      </c>
    </row>
    <row r="160" spans="1:27" ht="64.900000000000006" customHeight="1">
      <c r="A160" s="577"/>
      <c r="B160" s="639" t="s">
        <v>530</v>
      </c>
      <c r="C160" s="686" t="s">
        <v>902</v>
      </c>
      <c r="D160" s="14" t="s">
        <v>531</v>
      </c>
      <c r="E160" s="14" t="s">
        <v>532</v>
      </c>
      <c r="F160" s="1" t="s">
        <v>533</v>
      </c>
      <c r="G160" s="438">
        <v>80</v>
      </c>
      <c r="H160" s="443">
        <v>30</v>
      </c>
      <c r="I160" s="444">
        <v>20</v>
      </c>
      <c r="J160" s="419">
        <f t="shared" si="63"/>
        <v>1.5</v>
      </c>
      <c r="K160" s="420"/>
      <c r="L160" s="421">
        <f t="shared" si="64"/>
        <v>0.375</v>
      </c>
      <c r="M160" s="445">
        <v>35</v>
      </c>
      <c r="N160" s="446">
        <v>20</v>
      </c>
      <c r="O160" s="423">
        <f t="shared" si="65"/>
        <v>1.75</v>
      </c>
      <c r="P160" s="172"/>
      <c r="Q160" s="425">
        <f t="shared" si="66"/>
        <v>0.4375</v>
      </c>
      <c r="R160" s="447" t="s">
        <v>903</v>
      </c>
      <c r="S160" s="448">
        <v>20</v>
      </c>
      <c r="T160" s="428">
        <f t="shared" si="67"/>
        <v>2.25</v>
      </c>
      <c r="U160" s="435"/>
      <c r="V160" s="430">
        <f t="shared" si="70"/>
        <v>0.5625</v>
      </c>
      <c r="W160" s="431"/>
      <c r="X160" s="183"/>
      <c r="Y160" s="191">
        <f t="shared" si="68"/>
        <v>0</v>
      </c>
      <c r="Z160" s="193"/>
      <c r="AA160" s="432">
        <f t="shared" si="69"/>
        <v>0</v>
      </c>
    </row>
    <row r="161" spans="1:27" ht="64.900000000000006" customHeight="1">
      <c r="A161" s="577"/>
      <c r="B161" s="639"/>
      <c r="C161" s="687"/>
      <c r="D161" s="449" t="s">
        <v>534</v>
      </c>
      <c r="E161" s="14" t="s">
        <v>535</v>
      </c>
      <c r="F161" s="1" t="s">
        <v>536</v>
      </c>
      <c r="G161" s="450">
        <v>1000</v>
      </c>
      <c r="H161" s="443">
        <v>296</v>
      </c>
      <c r="I161" s="444">
        <v>250</v>
      </c>
      <c r="J161" s="419">
        <f t="shared" si="63"/>
        <v>1.1839999999999999</v>
      </c>
      <c r="K161" s="420"/>
      <c r="L161" s="421">
        <f t="shared" si="64"/>
        <v>0.29599999999999999</v>
      </c>
      <c r="M161" s="451">
        <v>323</v>
      </c>
      <c r="N161" s="446">
        <v>250</v>
      </c>
      <c r="O161" s="423">
        <f t="shared" si="65"/>
        <v>1.292</v>
      </c>
      <c r="P161" s="172"/>
      <c r="Q161" s="425">
        <f t="shared" si="66"/>
        <v>0.32300000000000001</v>
      </c>
      <c r="R161" s="452">
        <v>365</v>
      </c>
      <c r="S161" s="448">
        <v>250</v>
      </c>
      <c r="T161" s="428">
        <f t="shared" si="67"/>
        <v>1.46</v>
      </c>
      <c r="U161" s="435"/>
      <c r="V161" s="430">
        <f t="shared" si="70"/>
        <v>0.36499999999999999</v>
      </c>
      <c r="W161" s="431"/>
      <c r="X161" s="183"/>
      <c r="Y161" s="191">
        <f t="shared" si="68"/>
        <v>0</v>
      </c>
      <c r="Z161" s="193"/>
      <c r="AA161" s="432">
        <f t="shared" si="69"/>
        <v>0</v>
      </c>
    </row>
    <row r="162" spans="1:27" ht="64.900000000000006" customHeight="1">
      <c r="A162" s="577"/>
      <c r="B162" s="639"/>
      <c r="C162" s="687"/>
      <c r="D162" s="449" t="s">
        <v>537</v>
      </c>
      <c r="E162" s="14" t="s">
        <v>538</v>
      </c>
      <c r="F162" s="1" t="s">
        <v>539</v>
      </c>
      <c r="G162" s="450">
        <v>60</v>
      </c>
      <c r="H162" s="443">
        <v>5</v>
      </c>
      <c r="I162" s="444">
        <v>10</v>
      </c>
      <c r="J162" s="419">
        <f t="shared" si="63"/>
        <v>0.5</v>
      </c>
      <c r="K162" s="420"/>
      <c r="L162" s="421">
        <f t="shared" si="64"/>
        <v>8.3333333333333329E-2</v>
      </c>
      <c r="M162" s="451">
        <v>10</v>
      </c>
      <c r="N162" s="446">
        <v>20</v>
      </c>
      <c r="O162" s="423">
        <f t="shared" si="65"/>
        <v>0.5</v>
      </c>
      <c r="P162" s="172"/>
      <c r="Q162" s="425">
        <f t="shared" si="66"/>
        <v>0.16666666666666666</v>
      </c>
      <c r="R162" s="452">
        <v>19</v>
      </c>
      <c r="S162" s="448">
        <v>20</v>
      </c>
      <c r="T162" s="428">
        <f t="shared" si="67"/>
        <v>0.95</v>
      </c>
      <c r="U162" s="435"/>
      <c r="V162" s="430">
        <f t="shared" si="70"/>
        <v>0.31666666666666665</v>
      </c>
      <c r="W162" s="431"/>
      <c r="X162" s="183"/>
      <c r="Y162" s="191">
        <f t="shared" si="68"/>
        <v>0</v>
      </c>
      <c r="Z162" s="193"/>
      <c r="AA162" s="432">
        <f t="shared" si="69"/>
        <v>0</v>
      </c>
    </row>
    <row r="163" spans="1:27" ht="64.900000000000006" customHeight="1">
      <c r="A163" s="577"/>
      <c r="B163" s="639"/>
      <c r="C163" s="687"/>
      <c r="D163" s="449" t="s">
        <v>540</v>
      </c>
      <c r="E163" s="14" t="s">
        <v>541</v>
      </c>
      <c r="F163" s="1" t="s">
        <v>542</v>
      </c>
      <c r="G163" s="450">
        <v>296</v>
      </c>
      <c r="H163" s="443">
        <v>70</v>
      </c>
      <c r="I163" s="444">
        <v>56</v>
      </c>
      <c r="J163" s="419">
        <f t="shared" si="63"/>
        <v>1.25</v>
      </c>
      <c r="K163" s="420"/>
      <c r="L163" s="421">
        <f t="shared" si="64"/>
        <v>0.23648648648648649</v>
      </c>
      <c r="M163" s="451">
        <v>80</v>
      </c>
      <c r="N163" s="446">
        <v>80</v>
      </c>
      <c r="O163" s="423">
        <f t="shared" si="65"/>
        <v>1</v>
      </c>
      <c r="P163" s="172"/>
      <c r="Q163" s="425">
        <f t="shared" si="66"/>
        <v>0.27027027027027029</v>
      </c>
      <c r="R163" s="452">
        <v>41</v>
      </c>
      <c r="S163" s="448">
        <v>80</v>
      </c>
      <c r="T163" s="428">
        <f t="shared" si="67"/>
        <v>0.51249999999999996</v>
      </c>
      <c r="U163" s="435"/>
      <c r="V163" s="430">
        <f t="shared" si="70"/>
        <v>0.13851351351351351</v>
      </c>
      <c r="W163" s="431"/>
      <c r="X163" s="183"/>
      <c r="Y163" s="191">
        <f t="shared" si="68"/>
        <v>0</v>
      </c>
      <c r="Z163" s="193"/>
      <c r="AA163" s="432">
        <f t="shared" si="69"/>
        <v>0</v>
      </c>
    </row>
    <row r="164" spans="1:27" ht="64.900000000000006" customHeight="1">
      <c r="A164" s="577"/>
      <c r="B164" s="639"/>
      <c r="C164" s="687"/>
      <c r="D164" s="449" t="s">
        <v>543</v>
      </c>
      <c r="E164" s="14" t="s">
        <v>544</v>
      </c>
      <c r="F164" s="1" t="s">
        <v>542</v>
      </c>
      <c r="G164" s="450">
        <v>100</v>
      </c>
      <c r="H164" s="443">
        <v>12</v>
      </c>
      <c r="I164" s="444">
        <v>20</v>
      </c>
      <c r="J164" s="419">
        <f t="shared" si="63"/>
        <v>0.6</v>
      </c>
      <c r="K164" s="420"/>
      <c r="L164" s="421">
        <f t="shared" si="64"/>
        <v>0.12</v>
      </c>
      <c r="M164" s="451">
        <v>28</v>
      </c>
      <c r="N164" s="446">
        <v>30</v>
      </c>
      <c r="O164" s="423">
        <f t="shared" si="65"/>
        <v>0.93333333333333335</v>
      </c>
      <c r="P164" s="172"/>
      <c r="Q164" s="425">
        <f t="shared" si="66"/>
        <v>0.28000000000000003</v>
      </c>
      <c r="R164" s="452">
        <v>15</v>
      </c>
      <c r="S164" s="448">
        <v>25</v>
      </c>
      <c r="T164" s="428">
        <f t="shared" si="67"/>
        <v>0.6</v>
      </c>
      <c r="U164" s="435"/>
      <c r="V164" s="430">
        <f t="shared" si="70"/>
        <v>0.15</v>
      </c>
      <c r="W164" s="431"/>
      <c r="X164" s="183"/>
      <c r="Y164" s="191">
        <f t="shared" si="68"/>
        <v>0</v>
      </c>
      <c r="Z164" s="193"/>
      <c r="AA164" s="432">
        <f t="shared" si="69"/>
        <v>0</v>
      </c>
    </row>
    <row r="165" spans="1:27" ht="64.900000000000006" customHeight="1">
      <c r="A165" s="577"/>
      <c r="B165" s="639"/>
      <c r="C165" s="687"/>
      <c r="D165" s="449" t="s">
        <v>545</v>
      </c>
      <c r="E165" s="14" t="s">
        <v>544</v>
      </c>
      <c r="F165" s="1" t="s">
        <v>542</v>
      </c>
      <c r="G165" s="450">
        <v>15</v>
      </c>
      <c r="H165" s="443">
        <v>4</v>
      </c>
      <c r="I165" s="444">
        <v>4</v>
      </c>
      <c r="J165" s="419">
        <f t="shared" si="63"/>
        <v>1</v>
      </c>
      <c r="K165" s="420"/>
      <c r="L165" s="421">
        <f t="shared" si="64"/>
        <v>0.26666666666666666</v>
      </c>
      <c r="M165" s="451">
        <v>3</v>
      </c>
      <c r="N165" s="446">
        <v>4</v>
      </c>
      <c r="O165" s="423">
        <f t="shared" si="65"/>
        <v>0.75</v>
      </c>
      <c r="P165" s="172"/>
      <c r="Q165" s="425">
        <f t="shared" si="66"/>
        <v>0.2</v>
      </c>
      <c r="R165" s="452">
        <v>0</v>
      </c>
      <c r="S165" s="448">
        <v>4</v>
      </c>
      <c r="T165" s="428">
        <f t="shared" si="67"/>
        <v>0</v>
      </c>
      <c r="U165" s="435"/>
      <c r="V165" s="430">
        <f t="shared" si="70"/>
        <v>0</v>
      </c>
      <c r="W165" s="431"/>
      <c r="X165" s="183"/>
      <c r="Y165" s="191">
        <f t="shared" si="68"/>
        <v>0</v>
      </c>
      <c r="Z165" s="193"/>
      <c r="AA165" s="432">
        <f t="shared" si="69"/>
        <v>0</v>
      </c>
    </row>
    <row r="166" spans="1:27" ht="64.900000000000006" customHeight="1">
      <c r="A166" s="577"/>
      <c r="B166" s="639"/>
      <c r="C166" s="687"/>
      <c r="D166" s="449" t="s">
        <v>546</v>
      </c>
      <c r="E166" s="14" t="s">
        <v>547</v>
      </c>
      <c r="F166" s="1" t="s">
        <v>548</v>
      </c>
      <c r="G166" s="450">
        <v>500</v>
      </c>
      <c r="H166" s="443">
        <v>133</v>
      </c>
      <c r="I166" s="444">
        <v>100</v>
      </c>
      <c r="J166" s="419">
        <f t="shared" si="63"/>
        <v>1.33</v>
      </c>
      <c r="K166" s="420"/>
      <c r="L166" s="421">
        <f t="shared" si="64"/>
        <v>0.26600000000000001</v>
      </c>
      <c r="M166" s="451">
        <v>116</v>
      </c>
      <c r="N166" s="446">
        <v>150</v>
      </c>
      <c r="O166" s="423">
        <f t="shared" si="65"/>
        <v>0.77333333333333332</v>
      </c>
      <c r="P166" s="172"/>
      <c r="Q166" s="425">
        <f t="shared" si="66"/>
        <v>0.23200000000000001</v>
      </c>
      <c r="R166" s="452">
        <v>85</v>
      </c>
      <c r="S166" s="448">
        <v>150</v>
      </c>
      <c r="T166" s="428">
        <f t="shared" si="67"/>
        <v>0.56666666666666665</v>
      </c>
      <c r="U166" s="435"/>
      <c r="V166" s="430">
        <f t="shared" si="70"/>
        <v>0.17</v>
      </c>
      <c r="W166" s="431"/>
      <c r="X166" s="183"/>
      <c r="Y166" s="191">
        <f t="shared" si="68"/>
        <v>0</v>
      </c>
      <c r="Z166" s="193"/>
      <c r="AA166" s="432">
        <f t="shared" si="69"/>
        <v>0</v>
      </c>
    </row>
    <row r="167" spans="1:27" ht="64.900000000000006" customHeight="1">
      <c r="A167" s="577"/>
      <c r="B167" s="639"/>
      <c r="C167" s="687"/>
      <c r="D167" s="449" t="s">
        <v>549</v>
      </c>
      <c r="E167" s="14" t="s">
        <v>550</v>
      </c>
      <c r="F167" s="1" t="s">
        <v>551</v>
      </c>
      <c r="G167" s="450">
        <v>40</v>
      </c>
      <c r="H167" s="443">
        <v>33</v>
      </c>
      <c r="I167" s="444">
        <v>10</v>
      </c>
      <c r="J167" s="419">
        <f t="shared" si="63"/>
        <v>3.3</v>
      </c>
      <c r="K167" s="420"/>
      <c r="L167" s="421">
        <f t="shared" si="64"/>
        <v>0.82499999999999996</v>
      </c>
      <c r="M167" s="451">
        <v>10</v>
      </c>
      <c r="N167" s="446">
        <v>10</v>
      </c>
      <c r="O167" s="423">
        <f t="shared" si="65"/>
        <v>1</v>
      </c>
      <c r="P167" s="172"/>
      <c r="Q167" s="425">
        <f t="shared" si="66"/>
        <v>0.25</v>
      </c>
      <c r="R167" s="452">
        <v>12</v>
      </c>
      <c r="S167" s="448">
        <v>10</v>
      </c>
      <c r="T167" s="428">
        <f t="shared" si="67"/>
        <v>1.2</v>
      </c>
      <c r="U167" s="435"/>
      <c r="V167" s="430">
        <f t="shared" si="70"/>
        <v>0.3</v>
      </c>
      <c r="W167" s="431"/>
      <c r="X167" s="183"/>
      <c r="Y167" s="191">
        <f t="shared" si="68"/>
        <v>0</v>
      </c>
      <c r="Z167" s="193"/>
      <c r="AA167" s="432">
        <f t="shared" si="69"/>
        <v>0</v>
      </c>
    </row>
    <row r="168" spans="1:27" ht="64.900000000000006" customHeight="1">
      <c r="A168" s="577"/>
      <c r="B168" s="639"/>
      <c r="C168" s="687"/>
      <c r="D168" s="449" t="s">
        <v>552</v>
      </c>
      <c r="E168" s="14" t="s">
        <v>553</v>
      </c>
      <c r="F168" s="1" t="s">
        <v>554</v>
      </c>
      <c r="G168" s="450">
        <v>400</v>
      </c>
      <c r="H168" s="443">
        <v>252</v>
      </c>
      <c r="I168" s="444">
        <v>100</v>
      </c>
      <c r="J168" s="419">
        <f t="shared" si="63"/>
        <v>2.52</v>
      </c>
      <c r="K168" s="420"/>
      <c r="L168" s="421">
        <f t="shared" si="64"/>
        <v>0.63</v>
      </c>
      <c r="M168" s="451">
        <v>253</v>
      </c>
      <c r="N168" s="446">
        <v>100</v>
      </c>
      <c r="O168" s="423">
        <f t="shared" si="65"/>
        <v>2.5299999999999998</v>
      </c>
      <c r="P168" s="172"/>
      <c r="Q168" s="425">
        <f t="shared" si="66"/>
        <v>0.63249999999999995</v>
      </c>
      <c r="R168" s="453">
        <v>205</v>
      </c>
      <c r="S168" s="448">
        <v>100</v>
      </c>
      <c r="T168" s="428">
        <f t="shared" si="67"/>
        <v>2.0499999999999998</v>
      </c>
      <c r="U168" s="435"/>
      <c r="V168" s="430">
        <f t="shared" si="70"/>
        <v>0.51249999999999996</v>
      </c>
      <c r="W168" s="431"/>
      <c r="X168" s="183"/>
      <c r="Y168" s="191">
        <f t="shared" si="68"/>
        <v>0</v>
      </c>
      <c r="Z168" s="193"/>
      <c r="AA168" s="432">
        <f t="shared" si="69"/>
        <v>0</v>
      </c>
    </row>
    <row r="169" spans="1:27" ht="64.900000000000006" customHeight="1">
      <c r="A169" s="577"/>
      <c r="B169" s="639"/>
      <c r="C169" s="687"/>
      <c r="D169" s="449" t="s">
        <v>555</v>
      </c>
      <c r="E169" s="14" t="s">
        <v>556</v>
      </c>
      <c r="F169" s="1" t="s">
        <v>557</v>
      </c>
      <c r="G169" s="450">
        <v>100</v>
      </c>
      <c r="H169" s="443">
        <v>10</v>
      </c>
      <c r="I169" s="444">
        <v>20</v>
      </c>
      <c r="J169" s="419">
        <f t="shared" si="63"/>
        <v>0.5</v>
      </c>
      <c r="K169" s="420"/>
      <c r="L169" s="421">
        <f t="shared" si="64"/>
        <v>0.1</v>
      </c>
      <c r="M169" s="451">
        <v>30</v>
      </c>
      <c r="N169" s="446">
        <v>40</v>
      </c>
      <c r="O169" s="423">
        <f t="shared" si="65"/>
        <v>0.75</v>
      </c>
      <c r="P169" s="172"/>
      <c r="Q169" s="425">
        <f t="shared" si="66"/>
        <v>0.3</v>
      </c>
      <c r="R169" s="454">
        <v>30</v>
      </c>
      <c r="S169" s="448">
        <v>20</v>
      </c>
      <c r="T169" s="428">
        <f t="shared" si="67"/>
        <v>1.5</v>
      </c>
      <c r="U169" s="435"/>
      <c r="V169" s="430">
        <f t="shared" si="70"/>
        <v>0.3</v>
      </c>
      <c r="W169" s="431"/>
      <c r="X169" s="183"/>
      <c r="Y169" s="191">
        <f t="shared" si="68"/>
        <v>0</v>
      </c>
      <c r="Z169" s="193"/>
      <c r="AA169" s="432">
        <f t="shared" si="69"/>
        <v>0</v>
      </c>
    </row>
    <row r="170" spans="1:27" ht="64.900000000000006" customHeight="1">
      <c r="A170" s="577"/>
      <c r="B170" s="639"/>
      <c r="C170" s="687"/>
      <c r="D170" s="455" t="s">
        <v>558</v>
      </c>
      <c r="E170" s="14" t="s">
        <v>559</v>
      </c>
      <c r="F170" s="1" t="s">
        <v>560</v>
      </c>
      <c r="G170" s="450">
        <v>100</v>
      </c>
      <c r="H170" s="443">
        <v>7</v>
      </c>
      <c r="I170" s="444">
        <v>0</v>
      </c>
      <c r="J170" s="419">
        <f t="shared" si="63"/>
        <v>0</v>
      </c>
      <c r="K170" s="420"/>
      <c r="L170" s="421">
        <f t="shared" si="64"/>
        <v>7.0000000000000007E-2</v>
      </c>
      <c r="M170" s="451">
        <v>24</v>
      </c>
      <c r="N170" s="446">
        <v>40</v>
      </c>
      <c r="O170" s="423">
        <f t="shared" si="65"/>
        <v>0.6</v>
      </c>
      <c r="P170" s="172"/>
      <c r="Q170" s="425">
        <f t="shared" si="66"/>
        <v>0.24</v>
      </c>
      <c r="R170" s="453">
        <v>22</v>
      </c>
      <c r="S170" s="448">
        <v>40</v>
      </c>
      <c r="T170" s="428">
        <f t="shared" si="67"/>
        <v>0.55000000000000004</v>
      </c>
      <c r="U170" s="435"/>
      <c r="V170" s="430">
        <f t="shared" si="70"/>
        <v>0.22</v>
      </c>
      <c r="W170" s="431"/>
      <c r="X170" s="183"/>
      <c r="Y170" s="191">
        <f t="shared" si="68"/>
        <v>0</v>
      </c>
      <c r="Z170" s="193"/>
      <c r="AA170" s="432">
        <f t="shared" si="69"/>
        <v>0</v>
      </c>
    </row>
    <row r="171" spans="1:27" ht="64.900000000000006" customHeight="1">
      <c r="A171" s="577"/>
      <c r="B171" s="639"/>
      <c r="C171" s="687"/>
      <c r="D171" s="449" t="s">
        <v>561</v>
      </c>
      <c r="E171" s="14" t="s">
        <v>562</v>
      </c>
      <c r="F171" s="456" t="s">
        <v>563</v>
      </c>
      <c r="G171" s="450">
        <v>100</v>
      </c>
      <c r="H171" s="443">
        <v>0</v>
      </c>
      <c r="I171" s="444">
        <v>0</v>
      </c>
      <c r="J171" s="419">
        <f t="shared" si="63"/>
        <v>0</v>
      </c>
      <c r="K171" s="420"/>
      <c r="L171" s="421">
        <f t="shared" si="64"/>
        <v>0</v>
      </c>
      <c r="M171" s="451">
        <v>0</v>
      </c>
      <c r="N171" s="446">
        <v>40</v>
      </c>
      <c r="O171" s="423">
        <f t="shared" si="65"/>
        <v>0</v>
      </c>
      <c r="P171" s="172"/>
      <c r="Q171" s="425">
        <f t="shared" si="66"/>
        <v>0</v>
      </c>
      <c r="R171" s="453">
        <v>0</v>
      </c>
      <c r="S171" s="448">
        <v>40</v>
      </c>
      <c r="T171" s="428">
        <f t="shared" si="67"/>
        <v>0</v>
      </c>
      <c r="U171" s="435"/>
      <c r="V171" s="430">
        <f t="shared" si="70"/>
        <v>0</v>
      </c>
      <c r="W171" s="431"/>
      <c r="X171" s="183"/>
      <c r="Y171" s="191">
        <f t="shared" si="68"/>
        <v>0</v>
      </c>
      <c r="Z171" s="193"/>
      <c r="AA171" s="432">
        <f t="shared" si="69"/>
        <v>0</v>
      </c>
    </row>
    <row r="172" spans="1:27" ht="64.900000000000006" customHeight="1">
      <c r="A172" s="577"/>
      <c r="B172" s="639"/>
      <c r="C172" s="687"/>
      <c r="D172" s="449" t="s">
        <v>564</v>
      </c>
      <c r="E172" s="14" t="s">
        <v>565</v>
      </c>
      <c r="F172" s="456" t="s">
        <v>566</v>
      </c>
      <c r="G172" s="450">
        <v>250</v>
      </c>
      <c r="H172" s="443">
        <v>113</v>
      </c>
      <c r="I172" s="444">
        <v>50</v>
      </c>
      <c r="J172" s="419">
        <f t="shared" si="63"/>
        <v>2.2599999999999998</v>
      </c>
      <c r="K172" s="420"/>
      <c r="L172" s="421">
        <f t="shared" si="64"/>
        <v>0.45200000000000001</v>
      </c>
      <c r="M172" s="451">
        <v>48</v>
      </c>
      <c r="N172" s="446">
        <v>50</v>
      </c>
      <c r="O172" s="423">
        <f t="shared" si="65"/>
        <v>0.96</v>
      </c>
      <c r="P172" s="172"/>
      <c r="Q172" s="425">
        <f t="shared" si="66"/>
        <v>0.192</v>
      </c>
      <c r="R172" s="453">
        <v>983</v>
      </c>
      <c r="S172" s="448">
        <v>100</v>
      </c>
      <c r="T172" s="428">
        <f t="shared" si="67"/>
        <v>9.83</v>
      </c>
      <c r="U172" s="435"/>
      <c r="V172" s="430">
        <f t="shared" si="70"/>
        <v>3.9319999999999999</v>
      </c>
      <c r="W172" s="431"/>
      <c r="X172" s="183"/>
      <c r="Y172" s="191">
        <f t="shared" si="68"/>
        <v>0</v>
      </c>
      <c r="Z172" s="193"/>
      <c r="AA172" s="432">
        <f t="shared" si="69"/>
        <v>0</v>
      </c>
    </row>
    <row r="173" spans="1:27" ht="64.900000000000006" customHeight="1">
      <c r="A173" s="577"/>
      <c r="B173" s="639"/>
      <c r="C173" s="687"/>
      <c r="D173" s="449" t="s">
        <v>567</v>
      </c>
      <c r="E173" s="14" t="s">
        <v>568</v>
      </c>
      <c r="F173" s="456" t="s">
        <v>569</v>
      </c>
      <c r="G173" s="450">
        <v>10</v>
      </c>
      <c r="H173" s="443">
        <v>13</v>
      </c>
      <c r="I173" s="444">
        <v>3</v>
      </c>
      <c r="J173" s="419">
        <f t="shared" si="63"/>
        <v>4.333333333333333</v>
      </c>
      <c r="K173" s="420"/>
      <c r="L173" s="421">
        <f t="shared" si="64"/>
        <v>1.3</v>
      </c>
      <c r="M173" s="451">
        <v>4</v>
      </c>
      <c r="N173" s="446">
        <v>2</v>
      </c>
      <c r="O173" s="423">
        <f t="shared" si="65"/>
        <v>2</v>
      </c>
      <c r="P173" s="172"/>
      <c r="Q173" s="425">
        <f t="shared" si="66"/>
        <v>0.4</v>
      </c>
      <c r="R173" s="453">
        <v>419</v>
      </c>
      <c r="S173" s="448">
        <v>3</v>
      </c>
      <c r="T173" s="428">
        <f t="shared" si="67"/>
        <v>139.66666666666666</v>
      </c>
      <c r="U173" s="435"/>
      <c r="V173" s="430">
        <f t="shared" si="70"/>
        <v>41.9</v>
      </c>
      <c r="W173" s="431"/>
      <c r="X173" s="183"/>
      <c r="Y173" s="191">
        <f t="shared" si="68"/>
        <v>0</v>
      </c>
      <c r="Z173" s="193"/>
      <c r="AA173" s="432">
        <f t="shared" si="69"/>
        <v>0</v>
      </c>
    </row>
    <row r="174" spans="1:27" ht="64.900000000000006" customHeight="1">
      <c r="A174" s="577"/>
      <c r="B174" s="639"/>
      <c r="C174" s="687"/>
      <c r="D174" s="449" t="s">
        <v>570</v>
      </c>
      <c r="E174" s="14" t="s">
        <v>571</v>
      </c>
      <c r="F174" s="456" t="s">
        <v>572</v>
      </c>
      <c r="G174" s="450">
        <v>2</v>
      </c>
      <c r="H174" s="443">
        <v>1</v>
      </c>
      <c r="I174" s="444">
        <v>0</v>
      </c>
      <c r="J174" s="419">
        <f t="shared" si="63"/>
        <v>0</v>
      </c>
      <c r="K174" s="420"/>
      <c r="L174" s="421">
        <f t="shared" si="64"/>
        <v>0.5</v>
      </c>
      <c r="M174" s="451">
        <v>0</v>
      </c>
      <c r="N174" s="446">
        <v>1</v>
      </c>
      <c r="O174" s="423">
        <f t="shared" si="65"/>
        <v>0</v>
      </c>
      <c r="P174" s="172"/>
      <c r="Q174" s="425">
        <f t="shared" si="66"/>
        <v>0</v>
      </c>
      <c r="R174" s="453">
        <v>0</v>
      </c>
      <c r="S174" s="448">
        <v>0</v>
      </c>
      <c r="T174" s="428">
        <f t="shared" si="67"/>
        <v>0</v>
      </c>
      <c r="U174" s="435"/>
      <c r="V174" s="430">
        <f t="shared" si="70"/>
        <v>0</v>
      </c>
      <c r="W174" s="431"/>
      <c r="X174" s="183"/>
      <c r="Y174" s="191">
        <f t="shared" si="68"/>
        <v>0</v>
      </c>
      <c r="Z174" s="193"/>
      <c r="AA174" s="432">
        <f t="shared" si="69"/>
        <v>0</v>
      </c>
    </row>
    <row r="175" spans="1:27" ht="64.900000000000006" customHeight="1">
      <c r="A175" s="577"/>
      <c r="B175" s="639"/>
      <c r="C175" s="687"/>
      <c r="D175" s="449" t="s">
        <v>573</v>
      </c>
      <c r="E175" s="168" t="s">
        <v>574</v>
      </c>
      <c r="F175" s="456" t="s">
        <v>575</v>
      </c>
      <c r="G175" s="450">
        <v>9</v>
      </c>
      <c r="H175" s="443">
        <v>1</v>
      </c>
      <c r="I175" s="444">
        <v>0</v>
      </c>
      <c r="J175" s="419">
        <f t="shared" si="63"/>
        <v>0</v>
      </c>
      <c r="K175" s="420"/>
      <c r="L175" s="421">
        <f t="shared" si="64"/>
        <v>0.1111111111111111</v>
      </c>
      <c r="M175" s="451">
        <v>0</v>
      </c>
      <c r="N175" s="446">
        <v>2</v>
      </c>
      <c r="O175" s="423">
        <f t="shared" si="65"/>
        <v>0</v>
      </c>
      <c r="P175" s="172"/>
      <c r="Q175" s="425">
        <f t="shared" si="66"/>
        <v>0</v>
      </c>
      <c r="R175" s="453">
        <v>0</v>
      </c>
      <c r="S175" s="448">
        <v>4</v>
      </c>
      <c r="T175" s="428">
        <f t="shared" si="67"/>
        <v>0</v>
      </c>
      <c r="U175" s="435"/>
      <c r="V175" s="430">
        <f t="shared" si="70"/>
        <v>0</v>
      </c>
      <c r="W175" s="431"/>
      <c r="X175" s="183"/>
      <c r="Y175" s="191">
        <f t="shared" si="68"/>
        <v>0</v>
      </c>
      <c r="Z175" s="193"/>
      <c r="AA175" s="432">
        <f t="shared" si="69"/>
        <v>0</v>
      </c>
    </row>
    <row r="176" spans="1:27" ht="64.900000000000006" customHeight="1">
      <c r="A176" s="577"/>
      <c r="B176" s="639" t="s">
        <v>469</v>
      </c>
      <c r="C176" s="675" t="s">
        <v>522</v>
      </c>
      <c r="D176" s="14" t="s">
        <v>523</v>
      </c>
      <c r="E176" s="14" t="s">
        <v>524</v>
      </c>
      <c r="F176" s="62" t="s">
        <v>517</v>
      </c>
      <c r="G176" s="416" t="s">
        <v>474</v>
      </c>
      <c r="H176" s="417">
        <v>5</v>
      </c>
      <c r="I176" s="418">
        <v>5</v>
      </c>
      <c r="J176" s="419">
        <f t="shared" si="63"/>
        <v>1</v>
      </c>
      <c r="K176" s="420" t="s">
        <v>904</v>
      </c>
      <c r="L176" s="421">
        <f t="shared" si="64"/>
        <v>1</v>
      </c>
      <c r="M176" s="422">
        <v>5</v>
      </c>
      <c r="N176" s="171">
        <v>5</v>
      </c>
      <c r="O176" s="423">
        <f t="shared" si="65"/>
        <v>1</v>
      </c>
      <c r="P176" s="457" t="s">
        <v>905</v>
      </c>
      <c r="Q176" s="425">
        <f t="shared" si="66"/>
        <v>1</v>
      </c>
      <c r="R176" s="439">
        <v>5</v>
      </c>
      <c r="S176" s="427">
        <v>5</v>
      </c>
      <c r="T176" s="428">
        <f t="shared" si="67"/>
        <v>1</v>
      </c>
      <c r="U176" s="458" t="s">
        <v>906</v>
      </c>
      <c r="V176" s="430">
        <f t="shared" si="70"/>
        <v>1</v>
      </c>
      <c r="W176" s="431"/>
      <c r="X176" s="183"/>
      <c r="Y176" s="191">
        <f t="shared" si="68"/>
        <v>0</v>
      </c>
      <c r="Z176" s="192"/>
      <c r="AA176" s="432">
        <f t="shared" si="69"/>
        <v>0</v>
      </c>
    </row>
    <row r="177" spans="1:27" ht="64.900000000000006" customHeight="1">
      <c r="A177" s="577"/>
      <c r="B177" s="639"/>
      <c r="C177" s="675"/>
      <c r="D177" s="14" t="s">
        <v>525</v>
      </c>
      <c r="E177" s="14" t="s">
        <v>498</v>
      </c>
      <c r="F177" s="62" t="s">
        <v>526</v>
      </c>
      <c r="G177" s="416" t="s">
        <v>474</v>
      </c>
      <c r="H177" s="417">
        <v>3</v>
      </c>
      <c r="I177" s="418">
        <v>3</v>
      </c>
      <c r="J177" s="419">
        <f t="shared" si="63"/>
        <v>1</v>
      </c>
      <c r="K177" s="420" t="s">
        <v>907</v>
      </c>
      <c r="L177" s="421">
        <f t="shared" si="64"/>
        <v>1</v>
      </c>
      <c r="M177" s="422">
        <v>9</v>
      </c>
      <c r="N177" s="171">
        <v>9</v>
      </c>
      <c r="O177" s="423">
        <f t="shared" si="65"/>
        <v>1</v>
      </c>
      <c r="P177" s="172" t="s">
        <v>908</v>
      </c>
      <c r="Q177" s="425">
        <f t="shared" si="66"/>
        <v>1</v>
      </c>
      <c r="R177" s="439">
        <v>14</v>
      </c>
      <c r="S177" s="427">
        <v>14</v>
      </c>
      <c r="T177" s="428">
        <f t="shared" si="67"/>
        <v>1</v>
      </c>
      <c r="U177" s="435" t="s">
        <v>909</v>
      </c>
      <c r="V177" s="430">
        <f t="shared" si="70"/>
        <v>1</v>
      </c>
      <c r="W177" s="431"/>
      <c r="X177" s="183"/>
      <c r="Y177" s="191">
        <f t="shared" si="68"/>
        <v>0</v>
      </c>
      <c r="Z177" s="193"/>
      <c r="AA177" s="432">
        <f t="shared" si="69"/>
        <v>0</v>
      </c>
    </row>
    <row r="178" spans="1:27" ht="64.900000000000006" customHeight="1">
      <c r="A178" s="577"/>
      <c r="B178" s="586" t="s">
        <v>910</v>
      </c>
      <c r="C178" s="688" t="s">
        <v>911</v>
      </c>
      <c r="D178" s="232" t="s">
        <v>576</v>
      </c>
      <c r="E178" s="14" t="s">
        <v>577</v>
      </c>
      <c r="F178" s="14" t="s">
        <v>578</v>
      </c>
      <c r="G178" s="459">
        <v>7</v>
      </c>
      <c r="H178" s="460">
        <v>0</v>
      </c>
      <c r="I178" s="461">
        <v>7</v>
      </c>
      <c r="J178" s="419">
        <f t="shared" si="63"/>
        <v>0</v>
      </c>
      <c r="K178" s="462" t="s">
        <v>912</v>
      </c>
      <c r="L178" s="421">
        <f t="shared" si="64"/>
        <v>0</v>
      </c>
      <c r="M178" s="173">
        <v>7</v>
      </c>
      <c r="N178" s="174">
        <v>7</v>
      </c>
      <c r="O178" s="423">
        <f t="shared" si="65"/>
        <v>1</v>
      </c>
      <c r="P178" s="457" t="s">
        <v>913</v>
      </c>
      <c r="Q178" s="425">
        <f t="shared" si="66"/>
        <v>1</v>
      </c>
      <c r="R178" s="186">
        <v>7</v>
      </c>
      <c r="S178" s="184">
        <v>7</v>
      </c>
      <c r="T178" s="181">
        <f t="shared" si="67"/>
        <v>1</v>
      </c>
      <c r="U178" s="311" t="s">
        <v>914</v>
      </c>
      <c r="V178" s="430">
        <f t="shared" si="70"/>
        <v>1</v>
      </c>
      <c r="W178" s="182"/>
      <c r="X178" s="187"/>
      <c r="Y178" s="191">
        <f t="shared" si="68"/>
        <v>0</v>
      </c>
      <c r="Z178" s="192"/>
      <c r="AA178" s="432">
        <f t="shared" si="69"/>
        <v>0</v>
      </c>
    </row>
    <row r="179" spans="1:27" ht="64.900000000000006" customHeight="1">
      <c r="A179" s="577"/>
      <c r="B179" s="587"/>
      <c r="C179" s="689"/>
      <c r="D179" s="232" t="s">
        <v>579</v>
      </c>
      <c r="E179" s="14" t="s">
        <v>580</v>
      </c>
      <c r="F179" s="14" t="s">
        <v>581</v>
      </c>
      <c r="G179" s="459">
        <v>936</v>
      </c>
      <c r="H179" s="463">
        <v>228</v>
      </c>
      <c r="I179" s="462">
        <v>234</v>
      </c>
      <c r="J179" s="419">
        <f t="shared" si="63"/>
        <v>0.97435897435897434</v>
      </c>
      <c r="K179" s="462" t="s">
        <v>915</v>
      </c>
      <c r="L179" s="421">
        <f t="shared" si="64"/>
        <v>0.24358974358974358</v>
      </c>
      <c r="M179" s="173">
        <v>214</v>
      </c>
      <c r="N179" s="174">
        <v>234</v>
      </c>
      <c r="O179" s="423">
        <f t="shared" si="65"/>
        <v>0.9145299145299145</v>
      </c>
      <c r="P179" s="172" t="s">
        <v>916</v>
      </c>
      <c r="Q179" s="425">
        <f t="shared" si="66"/>
        <v>0.22863247863247863</v>
      </c>
      <c r="R179" s="186">
        <v>230</v>
      </c>
      <c r="S179" s="184">
        <v>234</v>
      </c>
      <c r="T179" s="181">
        <f t="shared" si="67"/>
        <v>0.98290598290598286</v>
      </c>
      <c r="U179" s="464" t="s">
        <v>917</v>
      </c>
      <c r="V179" s="430">
        <f t="shared" si="70"/>
        <v>0.24572649572649571</v>
      </c>
      <c r="W179" s="182"/>
      <c r="X179" s="187"/>
      <c r="Y179" s="191">
        <f t="shared" si="68"/>
        <v>0</v>
      </c>
      <c r="Z179" s="193"/>
      <c r="AA179" s="432">
        <f t="shared" si="69"/>
        <v>0</v>
      </c>
    </row>
    <row r="180" spans="1:27" ht="64.900000000000006" customHeight="1">
      <c r="A180" s="577"/>
      <c r="B180" s="587"/>
      <c r="C180" s="689"/>
      <c r="D180" s="232" t="s">
        <v>918</v>
      </c>
      <c r="E180" s="14" t="s">
        <v>582</v>
      </c>
      <c r="F180" s="14" t="s">
        <v>583</v>
      </c>
      <c r="G180" s="465">
        <v>10000</v>
      </c>
      <c r="H180" s="466">
        <v>1</v>
      </c>
      <c r="I180" s="462">
        <v>1</v>
      </c>
      <c r="J180" s="419">
        <f t="shared" si="63"/>
        <v>1</v>
      </c>
      <c r="K180" s="462" t="s">
        <v>919</v>
      </c>
      <c r="L180" s="421">
        <f t="shared" si="64"/>
        <v>1E-4</v>
      </c>
      <c r="M180" s="173">
        <v>2577</v>
      </c>
      <c r="N180" s="174">
        <v>2577</v>
      </c>
      <c r="O180" s="423">
        <f t="shared" si="65"/>
        <v>1</v>
      </c>
      <c r="P180" s="457" t="s">
        <v>920</v>
      </c>
      <c r="Q180" s="425">
        <f t="shared" si="66"/>
        <v>0.25769999999999998</v>
      </c>
      <c r="R180" s="186">
        <v>896</v>
      </c>
      <c r="S180" s="184">
        <v>896</v>
      </c>
      <c r="T180" s="181">
        <f t="shared" si="67"/>
        <v>1</v>
      </c>
      <c r="U180" s="311" t="s">
        <v>921</v>
      </c>
      <c r="V180" s="430">
        <f t="shared" si="70"/>
        <v>8.9599999999999999E-2</v>
      </c>
      <c r="W180" s="182"/>
      <c r="X180" s="187"/>
      <c r="Y180" s="191">
        <f t="shared" si="68"/>
        <v>0</v>
      </c>
      <c r="Z180" s="192"/>
      <c r="AA180" s="432">
        <f t="shared" si="69"/>
        <v>0</v>
      </c>
    </row>
    <row r="181" spans="1:27" ht="64.900000000000006" customHeight="1">
      <c r="A181" s="577"/>
      <c r="B181" s="587"/>
      <c r="C181" s="689"/>
      <c r="D181" s="573" t="s">
        <v>584</v>
      </c>
      <c r="E181" s="14" t="s">
        <v>585</v>
      </c>
      <c r="F181" s="14" t="s">
        <v>586</v>
      </c>
      <c r="G181" s="467">
        <v>1</v>
      </c>
      <c r="H181" s="463">
        <v>0</v>
      </c>
      <c r="I181" s="462">
        <v>1</v>
      </c>
      <c r="J181" s="419">
        <f t="shared" si="63"/>
        <v>0</v>
      </c>
      <c r="K181" s="468" t="s">
        <v>922</v>
      </c>
      <c r="L181" s="421">
        <f t="shared" si="64"/>
        <v>0</v>
      </c>
      <c r="M181" s="173">
        <v>1</v>
      </c>
      <c r="N181" s="174">
        <v>1</v>
      </c>
      <c r="O181" s="423">
        <f t="shared" si="65"/>
        <v>1</v>
      </c>
      <c r="P181" s="172" t="s">
        <v>923</v>
      </c>
      <c r="Q181" s="425">
        <f t="shared" si="66"/>
        <v>1</v>
      </c>
      <c r="R181" s="186">
        <v>1</v>
      </c>
      <c r="S181" s="184">
        <v>1</v>
      </c>
      <c r="T181" s="181">
        <f t="shared" si="67"/>
        <v>1</v>
      </c>
      <c r="U181" s="184" t="s">
        <v>924</v>
      </c>
      <c r="V181" s="430">
        <f t="shared" si="70"/>
        <v>1</v>
      </c>
      <c r="W181" s="182"/>
      <c r="X181" s="187"/>
      <c r="Y181" s="191">
        <f t="shared" si="68"/>
        <v>0</v>
      </c>
      <c r="Z181" s="193"/>
      <c r="AA181" s="432">
        <f t="shared" si="69"/>
        <v>0</v>
      </c>
    </row>
    <row r="182" spans="1:27" ht="64.900000000000006" customHeight="1">
      <c r="A182" s="577"/>
      <c r="B182" s="587"/>
      <c r="C182" s="689"/>
      <c r="D182" s="573"/>
      <c r="E182" s="14" t="s">
        <v>587</v>
      </c>
      <c r="F182" s="14" t="s">
        <v>588</v>
      </c>
      <c r="G182" s="467">
        <v>120</v>
      </c>
      <c r="H182" s="463">
        <v>30</v>
      </c>
      <c r="I182" s="461">
        <v>30</v>
      </c>
      <c r="J182" s="419">
        <f t="shared" si="63"/>
        <v>1</v>
      </c>
      <c r="K182" s="469" t="s">
        <v>925</v>
      </c>
      <c r="L182" s="421">
        <f t="shared" si="64"/>
        <v>0.25</v>
      </c>
      <c r="M182" s="173">
        <v>30</v>
      </c>
      <c r="N182" s="174">
        <v>30</v>
      </c>
      <c r="O182" s="423">
        <f t="shared" si="65"/>
        <v>1</v>
      </c>
      <c r="P182" s="457" t="s">
        <v>926</v>
      </c>
      <c r="Q182" s="425">
        <f t="shared" si="66"/>
        <v>0.25</v>
      </c>
      <c r="R182" s="186">
        <v>30</v>
      </c>
      <c r="S182" s="184">
        <v>30</v>
      </c>
      <c r="T182" s="181">
        <f t="shared" si="67"/>
        <v>1</v>
      </c>
      <c r="U182" s="184" t="s">
        <v>927</v>
      </c>
      <c r="V182" s="430">
        <f t="shared" si="70"/>
        <v>0.25</v>
      </c>
      <c r="W182" s="182"/>
      <c r="X182" s="187"/>
      <c r="Y182" s="191">
        <f t="shared" si="68"/>
        <v>0</v>
      </c>
      <c r="Z182" s="192"/>
      <c r="AA182" s="432">
        <f t="shared" si="69"/>
        <v>0</v>
      </c>
    </row>
    <row r="183" spans="1:27" ht="64.900000000000006" customHeight="1">
      <c r="A183" s="577"/>
      <c r="B183" s="588"/>
      <c r="C183" s="685"/>
      <c r="D183" s="73" t="s">
        <v>589</v>
      </c>
      <c r="E183" s="14" t="s">
        <v>590</v>
      </c>
      <c r="F183" s="14" t="s">
        <v>591</v>
      </c>
      <c r="G183" s="459">
        <v>65000</v>
      </c>
      <c r="H183" s="440">
        <v>17165</v>
      </c>
      <c r="I183" s="418">
        <v>17165</v>
      </c>
      <c r="J183" s="419">
        <f t="shared" si="63"/>
        <v>1</v>
      </c>
      <c r="K183" s="462" t="s">
        <v>928</v>
      </c>
      <c r="L183" s="421">
        <f t="shared" si="64"/>
        <v>0.2640769230769231</v>
      </c>
      <c r="M183" s="173">
        <v>5757</v>
      </c>
      <c r="N183" s="174">
        <v>15335</v>
      </c>
      <c r="O183" s="423">
        <f t="shared" si="65"/>
        <v>0.37541571568307791</v>
      </c>
      <c r="P183" s="172" t="s">
        <v>929</v>
      </c>
      <c r="Q183" s="425">
        <f t="shared" si="66"/>
        <v>8.8569230769230775E-2</v>
      </c>
      <c r="R183" s="186">
        <v>6640</v>
      </c>
      <c r="S183" s="184">
        <v>6640</v>
      </c>
      <c r="T183" s="181">
        <f t="shared" si="67"/>
        <v>1</v>
      </c>
      <c r="U183" s="184" t="s">
        <v>930</v>
      </c>
      <c r="V183" s="430">
        <f t="shared" si="70"/>
        <v>0.10215384615384615</v>
      </c>
      <c r="W183" s="182"/>
      <c r="X183" s="187">
        <v>25860</v>
      </c>
      <c r="Y183" s="191">
        <f t="shared" si="68"/>
        <v>0</v>
      </c>
      <c r="Z183" s="193"/>
      <c r="AA183" s="432">
        <f t="shared" si="69"/>
        <v>0</v>
      </c>
    </row>
    <row r="184" spans="1:27" ht="64.900000000000006" customHeight="1">
      <c r="A184" s="577"/>
      <c r="B184" s="59" t="s">
        <v>469</v>
      </c>
      <c r="C184" s="62" t="s">
        <v>931</v>
      </c>
      <c r="D184" s="62" t="s">
        <v>527</v>
      </c>
      <c r="E184" s="14" t="s">
        <v>528</v>
      </c>
      <c r="F184" s="62" t="s">
        <v>529</v>
      </c>
      <c r="G184" s="416">
        <v>12</v>
      </c>
      <c r="H184" s="417">
        <v>3</v>
      </c>
      <c r="I184" s="418">
        <v>3</v>
      </c>
      <c r="J184" s="419">
        <f t="shared" si="63"/>
        <v>1</v>
      </c>
      <c r="K184" s="420"/>
      <c r="L184" s="421">
        <f t="shared" si="64"/>
        <v>0.25</v>
      </c>
      <c r="M184" s="422">
        <v>3</v>
      </c>
      <c r="N184" s="171">
        <v>3</v>
      </c>
      <c r="O184" s="423">
        <f t="shared" si="65"/>
        <v>1</v>
      </c>
      <c r="P184" s="172"/>
      <c r="Q184" s="425">
        <f t="shared" si="66"/>
        <v>0.25</v>
      </c>
      <c r="R184" s="439">
        <v>3</v>
      </c>
      <c r="S184" s="427">
        <v>3</v>
      </c>
      <c r="T184" s="428">
        <f t="shared" si="67"/>
        <v>1</v>
      </c>
      <c r="U184" s="435"/>
      <c r="V184" s="430">
        <f t="shared" si="70"/>
        <v>0.25</v>
      </c>
      <c r="W184" s="431"/>
      <c r="X184" s="183"/>
      <c r="Y184" s="191">
        <f t="shared" si="68"/>
        <v>0</v>
      </c>
      <c r="Z184" s="193"/>
      <c r="AA184" s="432">
        <f t="shared" si="69"/>
        <v>0</v>
      </c>
    </row>
    <row r="185" spans="1:27" ht="64.900000000000006" customHeight="1">
      <c r="A185" s="577"/>
      <c r="B185" s="59" t="s">
        <v>592</v>
      </c>
      <c r="C185" s="574" t="s">
        <v>593</v>
      </c>
      <c r="D185" s="159" t="s">
        <v>594</v>
      </c>
      <c r="E185" s="44" t="s">
        <v>595</v>
      </c>
      <c r="F185" s="42" t="s">
        <v>596</v>
      </c>
      <c r="G185" s="470">
        <v>12</v>
      </c>
      <c r="H185" s="443">
        <v>3</v>
      </c>
      <c r="I185" s="420">
        <v>3</v>
      </c>
      <c r="J185" s="419">
        <f t="shared" si="63"/>
        <v>1</v>
      </c>
      <c r="K185" s="420" t="s">
        <v>932</v>
      </c>
      <c r="L185" s="421">
        <f t="shared" si="64"/>
        <v>0.25</v>
      </c>
      <c r="M185" s="451">
        <v>3</v>
      </c>
      <c r="N185" s="172">
        <v>3</v>
      </c>
      <c r="O185" s="423">
        <f t="shared" si="65"/>
        <v>1</v>
      </c>
      <c r="P185" s="457" t="s">
        <v>932</v>
      </c>
      <c r="Q185" s="425">
        <f t="shared" si="66"/>
        <v>0.25</v>
      </c>
      <c r="R185" s="453">
        <v>3</v>
      </c>
      <c r="S185" s="464">
        <v>3</v>
      </c>
      <c r="T185" s="428">
        <f t="shared" si="67"/>
        <v>1</v>
      </c>
      <c r="U185" s="458" t="s">
        <v>932</v>
      </c>
      <c r="V185" s="430">
        <f t="shared" si="70"/>
        <v>0.25</v>
      </c>
      <c r="W185" s="471"/>
      <c r="X185" s="188"/>
      <c r="Y185" s="191">
        <f t="shared" si="68"/>
        <v>0</v>
      </c>
      <c r="Z185" s="192"/>
      <c r="AA185" s="432">
        <f t="shared" si="69"/>
        <v>0</v>
      </c>
    </row>
    <row r="186" spans="1:27" ht="64.900000000000006" customHeight="1">
      <c r="A186" s="577"/>
      <c r="B186" s="59" t="s">
        <v>592</v>
      </c>
      <c r="C186" s="574"/>
      <c r="D186" s="159" t="s">
        <v>597</v>
      </c>
      <c r="E186" s="44" t="s">
        <v>598</v>
      </c>
      <c r="F186" s="42" t="s">
        <v>599</v>
      </c>
      <c r="G186" s="470">
        <v>12</v>
      </c>
      <c r="H186" s="443">
        <v>3</v>
      </c>
      <c r="I186" s="420">
        <v>3</v>
      </c>
      <c r="J186" s="419">
        <f t="shared" si="63"/>
        <v>1</v>
      </c>
      <c r="K186" s="420" t="s">
        <v>933</v>
      </c>
      <c r="L186" s="421">
        <f t="shared" si="64"/>
        <v>0.25</v>
      </c>
      <c r="M186" s="451">
        <v>3</v>
      </c>
      <c r="N186" s="172">
        <v>3</v>
      </c>
      <c r="O186" s="423">
        <f t="shared" si="65"/>
        <v>1</v>
      </c>
      <c r="P186" s="457" t="s">
        <v>933</v>
      </c>
      <c r="Q186" s="425">
        <f t="shared" si="66"/>
        <v>0.25</v>
      </c>
      <c r="R186" s="453">
        <v>3</v>
      </c>
      <c r="S186" s="464">
        <v>3</v>
      </c>
      <c r="T186" s="428">
        <f t="shared" si="67"/>
        <v>1</v>
      </c>
      <c r="U186" s="458" t="s">
        <v>933</v>
      </c>
      <c r="V186" s="430">
        <f t="shared" si="70"/>
        <v>0.25</v>
      </c>
      <c r="W186" s="471"/>
      <c r="X186" s="188"/>
      <c r="Y186" s="191">
        <f t="shared" si="68"/>
        <v>0</v>
      </c>
      <c r="Z186" s="192"/>
      <c r="AA186" s="432">
        <f t="shared" si="69"/>
        <v>0</v>
      </c>
    </row>
    <row r="187" spans="1:27" ht="64.900000000000006" customHeight="1">
      <c r="A187" s="577"/>
      <c r="B187" s="59" t="s">
        <v>592</v>
      </c>
      <c r="C187" s="574"/>
      <c r="D187" s="159" t="s">
        <v>600</v>
      </c>
      <c r="E187" s="44" t="s">
        <v>601</v>
      </c>
      <c r="F187" s="42" t="s">
        <v>602</v>
      </c>
      <c r="G187" s="470">
        <v>12</v>
      </c>
      <c r="H187" s="443">
        <v>3</v>
      </c>
      <c r="I187" s="420">
        <v>3</v>
      </c>
      <c r="J187" s="419">
        <f t="shared" si="63"/>
        <v>1</v>
      </c>
      <c r="K187" s="420"/>
      <c r="L187" s="421">
        <f t="shared" si="64"/>
        <v>0.25</v>
      </c>
      <c r="M187" s="451">
        <v>3</v>
      </c>
      <c r="N187" s="172">
        <v>3</v>
      </c>
      <c r="O187" s="423">
        <f t="shared" si="65"/>
        <v>1</v>
      </c>
      <c r="P187" s="457"/>
      <c r="Q187" s="425">
        <f t="shared" si="66"/>
        <v>0.25</v>
      </c>
      <c r="R187" s="472">
        <v>3</v>
      </c>
      <c r="S187" s="464">
        <v>3</v>
      </c>
      <c r="T187" s="428">
        <f t="shared" si="67"/>
        <v>1</v>
      </c>
      <c r="U187" s="458"/>
      <c r="V187" s="430">
        <f t="shared" si="70"/>
        <v>0.25</v>
      </c>
      <c r="W187" s="473"/>
      <c r="X187" s="188"/>
      <c r="Y187" s="191">
        <f t="shared" si="68"/>
        <v>0</v>
      </c>
      <c r="Z187" s="192"/>
      <c r="AA187" s="432">
        <f t="shared" si="69"/>
        <v>0</v>
      </c>
    </row>
    <row r="188" spans="1:27" ht="64.900000000000006" customHeight="1">
      <c r="A188" s="577"/>
      <c r="B188" s="59" t="s">
        <v>592</v>
      </c>
      <c r="C188" s="574"/>
      <c r="D188" s="159" t="s">
        <v>603</v>
      </c>
      <c r="E188" s="44" t="s">
        <v>604</v>
      </c>
      <c r="F188" s="42" t="s">
        <v>605</v>
      </c>
      <c r="G188" s="470">
        <v>12</v>
      </c>
      <c r="H188" s="460">
        <v>3</v>
      </c>
      <c r="I188" s="461">
        <v>3</v>
      </c>
      <c r="J188" s="419">
        <f t="shared" si="63"/>
        <v>1</v>
      </c>
      <c r="K188" s="420" t="s">
        <v>933</v>
      </c>
      <c r="L188" s="421">
        <f t="shared" si="64"/>
        <v>0.25</v>
      </c>
      <c r="M188" s="451">
        <v>3</v>
      </c>
      <c r="N188" s="172">
        <v>3</v>
      </c>
      <c r="O188" s="423">
        <f t="shared" si="65"/>
        <v>1</v>
      </c>
      <c r="P188" s="457" t="s">
        <v>933</v>
      </c>
      <c r="Q188" s="425">
        <f t="shared" si="66"/>
        <v>0.25</v>
      </c>
      <c r="R188" s="472">
        <v>3</v>
      </c>
      <c r="S188" s="464">
        <v>3</v>
      </c>
      <c r="T188" s="428">
        <f t="shared" si="67"/>
        <v>1</v>
      </c>
      <c r="U188" s="458" t="s">
        <v>933</v>
      </c>
      <c r="V188" s="430">
        <f t="shared" si="70"/>
        <v>0.25</v>
      </c>
      <c r="W188" s="473"/>
      <c r="X188" s="188"/>
      <c r="Y188" s="191">
        <f t="shared" si="68"/>
        <v>0</v>
      </c>
      <c r="Z188" s="192"/>
      <c r="AA188" s="432">
        <f t="shared" si="69"/>
        <v>0</v>
      </c>
    </row>
    <row r="189" spans="1:27" ht="64.900000000000006" customHeight="1">
      <c r="A189" s="577"/>
      <c r="B189" s="59" t="s">
        <v>592</v>
      </c>
      <c r="C189" s="574" t="s">
        <v>606</v>
      </c>
      <c r="D189" s="44" t="s">
        <v>607</v>
      </c>
      <c r="E189" s="44" t="s">
        <v>608</v>
      </c>
      <c r="F189" s="42" t="s">
        <v>609</v>
      </c>
      <c r="G189" s="470">
        <v>12</v>
      </c>
      <c r="H189" s="460">
        <v>3</v>
      </c>
      <c r="I189" s="461">
        <v>3</v>
      </c>
      <c r="J189" s="419">
        <f t="shared" si="63"/>
        <v>1</v>
      </c>
      <c r="K189" s="420" t="s">
        <v>933</v>
      </c>
      <c r="L189" s="421">
        <f t="shared" si="64"/>
        <v>0.25</v>
      </c>
      <c r="M189" s="451">
        <v>3</v>
      </c>
      <c r="N189" s="172">
        <v>3</v>
      </c>
      <c r="O189" s="423">
        <f t="shared" si="65"/>
        <v>1</v>
      </c>
      <c r="P189" s="457" t="s">
        <v>933</v>
      </c>
      <c r="Q189" s="425">
        <f t="shared" si="66"/>
        <v>0.25</v>
      </c>
      <c r="R189" s="472">
        <v>3</v>
      </c>
      <c r="S189" s="464">
        <v>3</v>
      </c>
      <c r="T189" s="428">
        <f t="shared" si="67"/>
        <v>1</v>
      </c>
      <c r="U189" s="458" t="s">
        <v>933</v>
      </c>
      <c r="V189" s="430">
        <f t="shared" si="70"/>
        <v>0.25</v>
      </c>
      <c r="W189" s="473"/>
      <c r="X189" s="188"/>
      <c r="Y189" s="191">
        <f t="shared" si="68"/>
        <v>0</v>
      </c>
      <c r="Z189" s="192"/>
      <c r="AA189" s="432">
        <f t="shared" si="69"/>
        <v>0</v>
      </c>
    </row>
    <row r="190" spans="1:27" ht="64.900000000000006" customHeight="1">
      <c r="A190" s="577"/>
      <c r="B190" s="59" t="s">
        <v>592</v>
      </c>
      <c r="C190" s="574"/>
      <c r="D190" s="159" t="s">
        <v>610</v>
      </c>
      <c r="E190" s="44" t="s">
        <v>611</v>
      </c>
      <c r="F190" s="42" t="s">
        <v>612</v>
      </c>
      <c r="G190" s="470">
        <v>12</v>
      </c>
      <c r="H190" s="460">
        <v>3</v>
      </c>
      <c r="I190" s="461">
        <v>3</v>
      </c>
      <c r="J190" s="419">
        <f t="shared" si="63"/>
        <v>1</v>
      </c>
      <c r="K190" s="420" t="s">
        <v>934</v>
      </c>
      <c r="L190" s="421">
        <f t="shared" si="64"/>
        <v>0.25</v>
      </c>
      <c r="M190" s="451">
        <v>3</v>
      </c>
      <c r="N190" s="172">
        <v>3</v>
      </c>
      <c r="O190" s="423">
        <f t="shared" si="65"/>
        <v>1</v>
      </c>
      <c r="P190" s="457" t="s">
        <v>935</v>
      </c>
      <c r="Q190" s="425">
        <f t="shared" si="66"/>
        <v>0.25</v>
      </c>
      <c r="R190" s="472">
        <v>3</v>
      </c>
      <c r="S190" s="464">
        <v>3</v>
      </c>
      <c r="T190" s="428">
        <f t="shared" si="67"/>
        <v>1</v>
      </c>
      <c r="U190" s="458" t="s">
        <v>935</v>
      </c>
      <c r="V190" s="430">
        <f t="shared" si="70"/>
        <v>0.25</v>
      </c>
      <c r="W190" s="473"/>
      <c r="X190" s="188"/>
      <c r="Y190" s="191">
        <f t="shared" si="68"/>
        <v>0</v>
      </c>
      <c r="Z190" s="192"/>
      <c r="AA190" s="432">
        <f t="shared" si="69"/>
        <v>0</v>
      </c>
    </row>
    <row r="191" spans="1:27" ht="64.900000000000006" customHeight="1" thickBot="1">
      <c r="A191" s="577"/>
      <c r="B191" s="474" t="s">
        <v>592</v>
      </c>
      <c r="C191" s="575"/>
      <c r="D191" s="194" t="s">
        <v>613</v>
      </c>
      <c r="E191" s="195" t="s">
        <v>614</v>
      </c>
      <c r="F191" s="196" t="s">
        <v>615</v>
      </c>
      <c r="G191" s="475">
        <v>12</v>
      </c>
      <c r="H191" s="476">
        <v>3</v>
      </c>
      <c r="I191" s="477">
        <v>3</v>
      </c>
      <c r="J191" s="478">
        <f t="shared" si="63"/>
        <v>1</v>
      </c>
      <c r="K191" s="479" t="s">
        <v>936</v>
      </c>
      <c r="L191" s="480">
        <f t="shared" si="64"/>
        <v>0.25</v>
      </c>
      <c r="M191" s="481">
        <v>3</v>
      </c>
      <c r="N191" s="219">
        <v>3</v>
      </c>
      <c r="O191" s="482">
        <f t="shared" si="65"/>
        <v>1</v>
      </c>
      <c r="P191" s="483" t="s">
        <v>937</v>
      </c>
      <c r="Q191" s="484">
        <f t="shared" si="66"/>
        <v>0.25</v>
      </c>
      <c r="R191" s="485">
        <v>3</v>
      </c>
      <c r="S191" s="486">
        <v>3</v>
      </c>
      <c r="T191" s="487">
        <f t="shared" si="67"/>
        <v>1</v>
      </c>
      <c r="U191" s="488"/>
      <c r="V191" s="489">
        <f t="shared" si="70"/>
        <v>0.25</v>
      </c>
      <c r="W191" s="490"/>
      <c r="X191" s="227"/>
      <c r="Y191" s="229">
        <f t="shared" si="68"/>
        <v>0</v>
      </c>
      <c r="Z191" s="230"/>
      <c r="AA191" s="491">
        <f t="shared" si="69"/>
        <v>0</v>
      </c>
    </row>
    <row r="192" spans="1:27" s="293" customFormat="1" ht="64.900000000000006" customHeight="1">
      <c r="A192" s="577"/>
      <c r="B192" s="197" t="s">
        <v>616</v>
      </c>
      <c r="C192" s="75" t="s">
        <v>617</v>
      </c>
      <c r="D192" s="233" t="s">
        <v>576</v>
      </c>
      <c r="E192" s="75" t="s">
        <v>577</v>
      </c>
      <c r="F192" s="198" t="s">
        <v>578</v>
      </c>
      <c r="G192" s="199">
        <v>7</v>
      </c>
      <c r="H192" s="81"/>
      <c r="I192" s="81"/>
      <c r="J192" s="96">
        <v>1</v>
      </c>
      <c r="K192" s="58"/>
      <c r="L192" s="96">
        <v>0</v>
      </c>
      <c r="M192" s="81"/>
      <c r="N192" s="81"/>
      <c r="O192" s="96">
        <v>0</v>
      </c>
      <c r="P192" s="58"/>
      <c r="Q192" s="19">
        <v>1</v>
      </c>
      <c r="R192" s="81"/>
      <c r="S192" s="81"/>
      <c r="T192" s="11">
        <v>0</v>
      </c>
      <c r="U192" s="66"/>
      <c r="V192" s="19">
        <v>0</v>
      </c>
      <c r="W192" s="81"/>
      <c r="X192" s="81"/>
      <c r="Y192" s="11">
        <v>0</v>
      </c>
      <c r="Z192" s="66"/>
      <c r="AA192" s="19">
        <v>0</v>
      </c>
    </row>
    <row r="193" spans="1:27" s="293" customFormat="1" ht="64.900000000000006" customHeight="1">
      <c r="A193" s="577"/>
      <c r="B193" s="197" t="s">
        <v>616</v>
      </c>
      <c r="C193" s="75" t="s">
        <v>618</v>
      </c>
      <c r="D193" s="233" t="s">
        <v>579</v>
      </c>
      <c r="E193" s="75" t="s">
        <v>580</v>
      </c>
      <c r="F193" s="75" t="s">
        <v>581</v>
      </c>
      <c r="G193" s="199">
        <v>1350</v>
      </c>
      <c r="H193" s="46"/>
      <c r="I193" s="46"/>
      <c r="J193" s="96">
        <v>0.95699999999999996</v>
      </c>
      <c r="K193" s="220"/>
      <c r="L193" s="113">
        <v>6.1714285714285701E-2</v>
      </c>
      <c r="M193" s="46"/>
      <c r="N193" s="87"/>
      <c r="O193" s="96">
        <v>1</v>
      </c>
      <c r="P193" s="220"/>
      <c r="Q193" s="19">
        <v>6.1714285714285701E-2</v>
      </c>
      <c r="R193" s="128"/>
      <c r="S193" s="107"/>
      <c r="T193" s="11">
        <v>0</v>
      </c>
      <c r="U193" s="128"/>
      <c r="V193" s="19">
        <v>6.1714285714285701E-2</v>
      </c>
      <c r="W193" s="128"/>
      <c r="X193" s="128"/>
      <c r="Y193" s="11">
        <v>0</v>
      </c>
      <c r="Z193" s="231"/>
      <c r="AA193" s="19">
        <v>6.1714285714285701E-2</v>
      </c>
    </row>
    <row r="194" spans="1:27" s="294" customFormat="1" ht="64.900000000000006" customHeight="1">
      <c r="A194" s="577"/>
      <c r="B194" s="197" t="s">
        <v>616</v>
      </c>
      <c r="C194" s="75" t="s">
        <v>618</v>
      </c>
      <c r="D194" s="233" t="s">
        <v>619</v>
      </c>
      <c r="E194" s="75" t="s">
        <v>582</v>
      </c>
      <c r="F194" s="75" t="s">
        <v>583</v>
      </c>
      <c r="G194" s="200">
        <v>5500</v>
      </c>
      <c r="H194" s="201"/>
      <c r="I194" s="46"/>
      <c r="J194" s="96">
        <v>1.1599999999999999</v>
      </c>
      <c r="K194" s="146"/>
      <c r="L194" s="267">
        <v>100</v>
      </c>
      <c r="M194" s="81"/>
      <c r="N194" s="87"/>
      <c r="O194" s="96">
        <v>1</v>
      </c>
      <c r="P194" s="146"/>
      <c r="Q194" s="19">
        <v>0.132860465116279</v>
      </c>
      <c r="R194" s="66"/>
      <c r="S194" s="228"/>
      <c r="T194" s="11">
        <v>0</v>
      </c>
      <c r="U194" s="128"/>
      <c r="V194" s="19">
        <v>0.132860465116279</v>
      </c>
      <c r="W194" s="128"/>
      <c r="X194" s="107"/>
      <c r="Y194" s="11">
        <v>0</v>
      </c>
      <c r="Z194" s="128"/>
      <c r="AA194" s="19">
        <v>0.132860465116279</v>
      </c>
    </row>
    <row r="195" spans="1:27" s="293" customFormat="1" ht="64.900000000000006" customHeight="1">
      <c r="A195" s="577"/>
      <c r="B195" s="655" t="s">
        <v>616</v>
      </c>
      <c r="C195" s="655" t="s">
        <v>618</v>
      </c>
      <c r="D195" s="698" t="s">
        <v>584</v>
      </c>
      <c r="E195" s="75" t="s">
        <v>585</v>
      </c>
      <c r="F195" s="198" t="s">
        <v>586</v>
      </c>
      <c r="G195" s="202">
        <v>1</v>
      </c>
      <c r="H195" s="46"/>
      <c r="I195" s="46"/>
      <c r="J195" s="271">
        <v>1</v>
      </c>
      <c r="K195" s="146"/>
      <c r="L195" s="113">
        <v>1</v>
      </c>
      <c r="M195" s="46"/>
      <c r="N195" s="87"/>
      <c r="O195" s="96" t="s">
        <v>620</v>
      </c>
      <c r="P195" s="146"/>
      <c r="Q195" s="19">
        <v>1</v>
      </c>
      <c r="R195" s="128"/>
      <c r="S195" s="107"/>
      <c r="T195" s="11">
        <v>0</v>
      </c>
      <c r="U195" s="128"/>
      <c r="V195" s="19">
        <v>1</v>
      </c>
      <c r="W195" s="128"/>
      <c r="X195" s="107"/>
      <c r="Y195" s="11">
        <v>0</v>
      </c>
      <c r="Z195" s="231"/>
      <c r="AA195" s="19">
        <v>1</v>
      </c>
    </row>
    <row r="196" spans="1:27" s="293" customFormat="1" ht="64.900000000000006" customHeight="1">
      <c r="A196" s="577"/>
      <c r="B196" s="656"/>
      <c r="C196" s="656"/>
      <c r="D196" s="699"/>
      <c r="E196" s="75" t="s">
        <v>587</v>
      </c>
      <c r="F196" s="75" t="s">
        <v>588</v>
      </c>
      <c r="G196" s="202">
        <v>120</v>
      </c>
      <c r="H196" s="62"/>
      <c r="I196" s="81"/>
      <c r="J196" s="96">
        <v>7.7089481530786597E-4</v>
      </c>
      <c r="K196" s="146"/>
      <c r="L196" s="113">
        <v>2.4041516627833102E-3</v>
      </c>
      <c r="M196" s="46"/>
      <c r="N196" s="87"/>
      <c r="O196" s="96">
        <v>0</v>
      </c>
      <c r="P196" s="146"/>
      <c r="Q196" s="19">
        <v>2.4041516627833102E-3</v>
      </c>
      <c r="R196" s="128"/>
      <c r="S196" s="128"/>
      <c r="T196" s="11">
        <v>0</v>
      </c>
      <c r="U196" s="128"/>
      <c r="V196" s="19">
        <v>2.4041516627833102E-3</v>
      </c>
      <c r="W196" s="128"/>
      <c r="X196" s="107"/>
      <c r="Y196" s="11">
        <v>0</v>
      </c>
      <c r="Z196" s="231"/>
      <c r="AA196" s="19">
        <v>2.4041516627833102E-3</v>
      </c>
    </row>
    <row r="197" spans="1:27" s="293" customFormat="1" ht="64.900000000000006" customHeight="1" thickBot="1">
      <c r="A197" s="578"/>
      <c r="B197" s="197" t="s">
        <v>616</v>
      </c>
      <c r="C197" s="75" t="s">
        <v>618</v>
      </c>
      <c r="D197" s="203" t="s">
        <v>589</v>
      </c>
      <c r="E197" s="75" t="s">
        <v>590</v>
      </c>
      <c r="F197" s="75" t="s">
        <v>591</v>
      </c>
      <c r="G197" s="199">
        <v>50000</v>
      </c>
      <c r="H197" s="204"/>
      <c r="I197" s="204"/>
      <c r="J197" s="22">
        <v>1</v>
      </c>
      <c r="K197" s="93"/>
      <c r="L197" s="221">
        <v>1</v>
      </c>
      <c r="M197" s="6"/>
      <c r="N197" s="6"/>
      <c r="O197" s="11">
        <f>IFERROR((M197/N197),0)</f>
        <v>0</v>
      </c>
      <c r="P197" s="84"/>
      <c r="Q197" s="19">
        <v>1</v>
      </c>
      <c r="R197" s="20"/>
      <c r="S197" s="20"/>
      <c r="T197" s="11">
        <f t="shared" ref="T197:T221" si="71">IFERROR((R197/S197),0)</f>
        <v>0</v>
      </c>
      <c r="U197" s="312"/>
      <c r="V197" s="19">
        <v>1</v>
      </c>
      <c r="W197" s="20"/>
      <c r="X197" s="20"/>
      <c r="Y197" s="17">
        <f>IFERROR((W197/X197),0)</f>
        <v>0</v>
      </c>
      <c r="Z197" s="12"/>
      <c r="AA197" s="19">
        <f t="shared" ref="AA197:AA212" si="72">IFERROR(IF(G197="Según demanda",(W197+R197+M197+H197)/(I197+N197+S197+X197),(W197+R197+M197+H197)/G197),0)</f>
        <v>0</v>
      </c>
    </row>
    <row r="198" spans="1:27" s="293" customFormat="1" ht="64.900000000000006" customHeight="1">
      <c r="A198" s="647" t="s">
        <v>621</v>
      </c>
      <c r="B198" s="259" t="s">
        <v>622</v>
      </c>
      <c r="C198" s="205" t="s">
        <v>623</v>
      </c>
      <c r="D198" s="205" t="s">
        <v>624</v>
      </c>
      <c r="E198" s="206" t="s">
        <v>625</v>
      </c>
      <c r="F198" s="206" t="s">
        <v>626</v>
      </c>
      <c r="G198" s="206">
        <v>11</v>
      </c>
      <c r="H198" s="260">
        <v>3</v>
      </c>
      <c r="I198" s="260">
        <v>3</v>
      </c>
      <c r="J198" s="222">
        <f t="shared" ref="J198:J211" si="73">IFERROR((H198/I198),0)</f>
        <v>1</v>
      </c>
      <c r="K198" s="291" t="s">
        <v>627</v>
      </c>
      <c r="L198" s="223">
        <v>1</v>
      </c>
      <c r="M198" s="260">
        <v>3</v>
      </c>
      <c r="N198" s="260">
        <v>3</v>
      </c>
      <c r="O198" s="237">
        <f t="shared" ref="O198" si="74">IFERROR((M198/N198),0)</f>
        <v>1</v>
      </c>
      <c r="P198" s="292" t="s">
        <v>627</v>
      </c>
      <c r="Q198" s="238">
        <f t="shared" ref="Q198:Q208" si="75">+(J198+O198)/2</f>
        <v>1</v>
      </c>
      <c r="R198" s="307">
        <v>3</v>
      </c>
      <c r="S198" s="307">
        <v>3</v>
      </c>
      <c r="T198" s="237">
        <f t="shared" si="71"/>
        <v>1</v>
      </c>
      <c r="U198" s="292" t="s">
        <v>627</v>
      </c>
      <c r="V198" s="238">
        <f t="shared" ref="V198:V203" si="76">+(O198+T198+J198)/3</f>
        <v>1</v>
      </c>
      <c r="W198" s="20"/>
      <c r="X198" s="20"/>
      <c r="Y198" s="17">
        <f>IFERROR((W198/X198),0)</f>
        <v>0</v>
      </c>
      <c r="Z198" s="12"/>
      <c r="AA198" s="147">
        <f t="shared" si="72"/>
        <v>0.81818181818181823</v>
      </c>
    </row>
    <row r="199" spans="1:27" s="293" customFormat="1" ht="64.900000000000006" customHeight="1">
      <c r="A199" s="648"/>
      <c r="B199" s="657" t="s">
        <v>628</v>
      </c>
      <c r="C199" s="207" t="s">
        <v>629</v>
      </c>
      <c r="D199" s="208" t="s">
        <v>630</v>
      </c>
      <c r="E199" s="208" t="s">
        <v>631</v>
      </c>
      <c r="F199" s="208" t="s">
        <v>632</v>
      </c>
      <c r="G199" s="261" t="s">
        <v>633</v>
      </c>
      <c r="H199" s="248">
        <v>3</v>
      </c>
      <c r="I199" s="248">
        <v>3</v>
      </c>
      <c r="J199" s="224">
        <f t="shared" si="73"/>
        <v>1</v>
      </c>
      <c r="K199" s="247" t="s">
        <v>634</v>
      </c>
      <c r="L199" s="225">
        <v>1</v>
      </c>
      <c r="M199" s="250">
        <v>3</v>
      </c>
      <c r="N199" s="250">
        <v>3</v>
      </c>
      <c r="O199" s="224">
        <f t="shared" ref="O199:O200" si="77">IFERROR((M199/N199),0)</f>
        <v>1</v>
      </c>
      <c r="P199" s="247" t="s">
        <v>725</v>
      </c>
      <c r="Q199" s="236">
        <f t="shared" si="75"/>
        <v>1</v>
      </c>
      <c r="R199" s="250">
        <v>3</v>
      </c>
      <c r="S199" s="250">
        <v>3</v>
      </c>
      <c r="T199" s="224">
        <f t="shared" si="71"/>
        <v>1</v>
      </c>
      <c r="U199" s="247" t="s">
        <v>763</v>
      </c>
      <c r="V199" s="238">
        <f t="shared" si="76"/>
        <v>1</v>
      </c>
      <c r="W199" s="20"/>
      <c r="X199" s="20"/>
      <c r="Y199" s="17">
        <f t="shared" ref="Y199:Y212" si="78">IFERROR((W199/X199),0)</f>
        <v>0</v>
      </c>
      <c r="Z199" s="12"/>
      <c r="AA199" s="147">
        <f t="shared" si="72"/>
        <v>0</v>
      </c>
    </row>
    <row r="200" spans="1:27" s="293" customFormat="1" ht="64.900000000000006" customHeight="1">
      <c r="A200" s="648"/>
      <c r="B200" s="658"/>
      <c r="C200" s="208" t="s">
        <v>720</v>
      </c>
      <c r="D200" s="208" t="s">
        <v>715</v>
      </c>
      <c r="E200" s="208" t="s">
        <v>635</v>
      </c>
      <c r="F200" s="208" t="s">
        <v>716</v>
      </c>
      <c r="G200" s="261" t="s">
        <v>633</v>
      </c>
      <c r="H200" s="248">
        <v>40</v>
      </c>
      <c r="I200" s="249">
        <v>40</v>
      </c>
      <c r="J200" s="224">
        <f t="shared" si="73"/>
        <v>1</v>
      </c>
      <c r="K200" s="247" t="s">
        <v>724</v>
      </c>
      <c r="L200" s="244">
        <v>1</v>
      </c>
      <c r="M200" s="250">
        <v>40</v>
      </c>
      <c r="N200" s="250">
        <v>40</v>
      </c>
      <c r="O200" s="224">
        <f t="shared" si="77"/>
        <v>1</v>
      </c>
      <c r="P200" s="247" t="s">
        <v>764</v>
      </c>
      <c r="Q200" s="236">
        <f t="shared" si="75"/>
        <v>1</v>
      </c>
      <c r="R200" s="248">
        <v>40</v>
      </c>
      <c r="S200" s="248">
        <v>40</v>
      </c>
      <c r="T200" s="224">
        <f t="shared" si="71"/>
        <v>1</v>
      </c>
      <c r="U200" s="247" t="s">
        <v>764</v>
      </c>
      <c r="V200" s="238">
        <f t="shared" si="76"/>
        <v>1</v>
      </c>
      <c r="W200" s="20"/>
      <c r="X200" s="20">
        <v>40</v>
      </c>
      <c r="Y200" s="17">
        <f t="shared" si="78"/>
        <v>0</v>
      </c>
      <c r="Z200" s="12"/>
      <c r="AA200" s="147">
        <f t="shared" si="72"/>
        <v>0</v>
      </c>
    </row>
    <row r="201" spans="1:27" s="293" customFormat="1" ht="64.900000000000006" customHeight="1">
      <c r="A201" s="648"/>
      <c r="B201" s="658"/>
      <c r="C201" s="208" t="s">
        <v>636</v>
      </c>
      <c r="D201" s="208" t="s">
        <v>637</v>
      </c>
      <c r="E201" s="208" t="s">
        <v>638</v>
      </c>
      <c r="F201" s="208" t="s">
        <v>639</v>
      </c>
      <c r="G201" s="210" t="s">
        <v>633</v>
      </c>
      <c r="H201" s="209">
        <v>102</v>
      </c>
      <c r="I201" s="209">
        <v>102</v>
      </c>
      <c r="J201" s="224">
        <f t="shared" si="73"/>
        <v>1</v>
      </c>
      <c r="K201" s="247" t="s">
        <v>745</v>
      </c>
      <c r="L201" s="244">
        <v>1</v>
      </c>
      <c r="M201" s="250">
        <v>136</v>
      </c>
      <c r="N201" s="250">
        <v>136</v>
      </c>
      <c r="O201" s="224">
        <f t="shared" ref="O201:O211" si="79">IFERROR((M201/N201),0)</f>
        <v>1</v>
      </c>
      <c r="P201" s="247" t="s">
        <v>743</v>
      </c>
      <c r="Q201" s="236">
        <f t="shared" si="75"/>
        <v>1</v>
      </c>
      <c r="R201" s="248">
        <v>157</v>
      </c>
      <c r="S201" s="248">
        <v>157</v>
      </c>
      <c r="T201" s="224">
        <f t="shared" si="71"/>
        <v>1</v>
      </c>
      <c r="U201" s="247" t="s">
        <v>767</v>
      </c>
      <c r="V201" s="238">
        <f t="shared" si="76"/>
        <v>1</v>
      </c>
      <c r="W201" s="20"/>
      <c r="X201" s="20"/>
      <c r="Y201" s="17"/>
      <c r="Z201" s="12"/>
      <c r="AA201" s="19">
        <f t="shared" si="72"/>
        <v>0</v>
      </c>
    </row>
    <row r="202" spans="1:27" s="293" customFormat="1" ht="64.900000000000006" customHeight="1">
      <c r="A202" s="648"/>
      <c r="B202" s="658"/>
      <c r="C202" s="211" t="s">
        <v>640</v>
      </c>
      <c r="D202" s="211" t="s">
        <v>641</v>
      </c>
      <c r="E202" s="211" t="s">
        <v>642</v>
      </c>
      <c r="F202" s="211" t="s">
        <v>643</v>
      </c>
      <c r="G202" s="210" t="s">
        <v>321</v>
      </c>
      <c r="H202" s="209">
        <v>1976</v>
      </c>
      <c r="I202" s="209">
        <v>1976</v>
      </c>
      <c r="J202" s="224">
        <f t="shared" si="73"/>
        <v>1</v>
      </c>
      <c r="K202" s="247" t="s">
        <v>746</v>
      </c>
      <c r="L202" s="244">
        <v>1</v>
      </c>
      <c r="M202" s="250">
        <v>2825</v>
      </c>
      <c r="N202" s="250">
        <v>2825</v>
      </c>
      <c r="O202" s="224">
        <f t="shared" si="79"/>
        <v>1</v>
      </c>
      <c r="P202" s="247" t="s">
        <v>744</v>
      </c>
      <c r="Q202" s="236">
        <f t="shared" si="75"/>
        <v>1</v>
      </c>
      <c r="R202" s="248">
        <v>487</v>
      </c>
      <c r="S202" s="248">
        <v>487</v>
      </c>
      <c r="T202" s="224">
        <f t="shared" si="71"/>
        <v>1</v>
      </c>
      <c r="U202" s="247" t="s">
        <v>768</v>
      </c>
      <c r="V202" s="238">
        <f t="shared" si="76"/>
        <v>1</v>
      </c>
      <c r="W202" s="20"/>
      <c r="X202" s="20"/>
      <c r="Y202" s="17">
        <f t="shared" si="78"/>
        <v>0</v>
      </c>
      <c r="Z202" s="12"/>
      <c r="AA202" s="19">
        <f t="shared" si="72"/>
        <v>1</v>
      </c>
    </row>
    <row r="203" spans="1:27" s="293" customFormat="1" ht="64.900000000000006" customHeight="1">
      <c r="A203" s="648"/>
      <c r="B203" s="659"/>
      <c r="C203" s="211" t="s">
        <v>717</v>
      </c>
      <c r="D203" s="211" t="s">
        <v>747</v>
      </c>
      <c r="E203" s="211" t="s">
        <v>712</v>
      </c>
      <c r="F203" s="212" t="s">
        <v>713</v>
      </c>
      <c r="G203" s="247" t="s">
        <v>633</v>
      </c>
      <c r="H203" s="248">
        <v>0</v>
      </c>
      <c r="I203" s="249">
        <v>0</v>
      </c>
      <c r="J203" s="224">
        <f t="shared" si="73"/>
        <v>0</v>
      </c>
      <c r="K203" s="247" t="s">
        <v>644</v>
      </c>
      <c r="L203" s="244">
        <f t="shared" ref="L203:L206" si="80">IFERROR(IF(G203="Según demanda",H203/I203,H203/G203),0)</f>
        <v>0</v>
      </c>
      <c r="M203" s="250">
        <v>40</v>
      </c>
      <c r="N203" s="250">
        <v>40</v>
      </c>
      <c r="O203" s="224">
        <f t="shared" si="79"/>
        <v>1</v>
      </c>
      <c r="P203" s="247" t="s">
        <v>766</v>
      </c>
      <c r="Q203" s="236">
        <f t="shared" si="75"/>
        <v>0.5</v>
      </c>
      <c r="R203" s="250">
        <v>40</v>
      </c>
      <c r="S203" s="248">
        <v>40</v>
      </c>
      <c r="T203" s="224">
        <f t="shared" si="71"/>
        <v>1</v>
      </c>
      <c r="U203" s="247" t="s">
        <v>766</v>
      </c>
      <c r="V203" s="238">
        <f t="shared" si="76"/>
        <v>0.66666666666666663</v>
      </c>
      <c r="W203" s="20"/>
      <c r="X203" s="20"/>
      <c r="Y203" s="17"/>
      <c r="Z203" s="12"/>
      <c r="AA203" s="147">
        <f t="shared" si="72"/>
        <v>0</v>
      </c>
    </row>
    <row r="204" spans="1:27" s="293" customFormat="1" ht="64.900000000000006" customHeight="1">
      <c r="A204" s="648"/>
      <c r="B204" s="660" t="s">
        <v>645</v>
      </c>
      <c r="C204" s="251" t="s">
        <v>718</v>
      </c>
      <c r="D204" s="251" t="s">
        <v>721</v>
      </c>
      <c r="E204" s="251" t="s">
        <v>709</v>
      </c>
      <c r="F204" s="251" t="s">
        <v>714</v>
      </c>
      <c r="G204" s="252">
        <v>1</v>
      </c>
      <c r="H204" s="253">
        <v>1</v>
      </c>
      <c r="I204" s="254">
        <v>1</v>
      </c>
      <c r="J204" s="234">
        <f t="shared" si="73"/>
        <v>1</v>
      </c>
      <c r="K204" s="252" t="s">
        <v>748</v>
      </c>
      <c r="L204" s="245">
        <v>1</v>
      </c>
      <c r="M204" s="255">
        <v>0</v>
      </c>
      <c r="N204" s="255">
        <v>0</v>
      </c>
      <c r="O204" s="234">
        <f t="shared" si="79"/>
        <v>0</v>
      </c>
      <c r="P204" s="252" t="s">
        <v>750</v>
      </c>
      <c r="Q204" s="274">
        <v>1</v>
      </c>
      <c r="R204" s="303">
        <v>0</v>
      </c>
      <c r="S204" s="303">
        <v>0</v>
      </c>
      <c r="T204" s="234">
        <f t="shared" si="71"/>
        <v>0</v>
      </c>
      <c r="U204" s="252" t="s">
        <v>750</v>
      </c>
      <c r="V204" s="238">
        <v>1</v>
      </c>
      <c r="W204" s="20"/>
      <c r="X204" s="20"/>
      <c r="Y204" s="17">
        <f t="shared" si="78"/>
        <v>0</v>
      </c>
      <c r="Z204" s="12"/>
      <c r="AA204" s="147">
        <f t="shared" si="72"/>
        <v>1</v>
      </c>
    </row>
    <row r="205" spans="1:27" s="293" customFormat="1" ht="64.900000000000006" customHeight="1">
      <c r="A205" s="648"/>
      <c r="B205" s="661"/>
      <c r="C205" s="251" t="s">
        <v>646</v>
      </c>
      <c r="D205" s="251" t="s">
        <v>749</v>
      </c>
      <c r="E205" s="251" t="s">
        <v>710</v>
      </c>
      <c r="F205" s="251" t="s">
        <v>711</v>
      </c>
      <c r="G205" s="252">
        <v>1</v>
      </c>
      <c r="H205" s="253">
        <v>1</v>
      </c>
      <c r="I205" s="253">
        <v>1</v>
      </c>
      <c r="J205" s="234">
        <f t="shared" si="73"/>
        <v>1</v>
      </c>
      <c r="K205" s="252" t="s">
        <v>738</v>
      </c>
      <c r="L205" s="245">
        <f t="shared" si="80"/>
        <v>1</v>
      </c>
      <c r="M205" s="255">
        <v>0</v>
      </c>
      <c r="N205" s="255">
        <v>0</v>
      </c>
      <c r="O205" s="234">
        <f t="shared" si="79"/>
        <v>0</v>
      </c>
      <c r="P205" s="252" t="s">
        <v>765</v>
      </c>
      <c r="Q205" s="274">
        <v>1</v>
      </c>
      <c r="R205" s="253">
        <v>0</v>
      </c>
      <c r="S205" s="253">
        <v>0</v>
      </c>
      <c r="T205" s="234">
        <f t="shared" si="71"/>
        <v>0</v>
      </c>
      <c r="U205" s="252" t="s">
        <v>765</v>
      </c>
      <c r="V205" s="274">
        <v>1</v>
      </c>
      <c r="W205" s="20"/>
      <c r="X205" s="20"/>
      <c r="Y205" s="17"/>
      <c r="Z205" s="12"/>
      <c r="AA205" s="147">
        <f t="shared" si="72"/>
        <v>1</v>
      </c>
    </row>
    <row r="206" spans="1:27" s="293" customFormat="1" ht="64.900000000000006" customHeight="1">
      <c r="A206" s="648"/>
      <c r="B206" s="662" t="s">
        <v>647</v>
      </c>
      <c r="C206" s="213" t="s">
        <v>648</v>
      </c>
      <c r="D206" s="215" t="s">
        <v>649</v>
      </c>
      <c r="E206" s="214" t="s">
        <v>650</v>
      </c>
      <c r="F206" s="215" t="s">
        <v>651</v>
      </c>
      <c r="G206" s="256">
        <v>39</v>
      </c>
      <c r="H206" s="257">
        <v>39</v>
      </c>
      <c r="I206" s="257">
        <v>39</v>
      </c>
      <c r="J206" s="226">
        <f t="shared" si="73"/>
        <v>1</v>
      </c>
      <c r="K206" s="278" t="s">
        <v>652</v>
      </c>
      <c r="L206" s="246">
        <f t="shared" si="80"/>
        <v>1</v>
      </c>
      <c r="M206" s="258">
        <v>39</v>
      </c>
      <c r="N206" s="258">
        <v>39</v>
      </c>
      <c r="O206" s="226">
        <f t="shared" si="79"/>
        <v>1</v>
      </c>
      <c r="P206" s="278" t="s">
        <v>727</v>
      </c>
      <c r="Q206" s="235">
        <f t="shared" si="75"/>
        <v>1</v>
      </c>
      <c r="R206" s="308">
        <v>39</v>
      </c>
      <c r="S206" s="308">
        <v>39</v>
      </c>
      <c r="T206" s="263">
        <f t="shared" si="71"/>
        <v>1</v>
      </c>
      <c r="U206" s="278" t="s">
        <v>769</v>
      </c>
      <c r="V206" s="262">
        <f t="shared" ref="V206" si="81">+(O206+T206)/2</f>
        <v>1</v>
      </c>
      <c r="W206" s="20"/>
      <c r="X206" s="20"/>
      <c r="Y206" s="17">
        <f t="shared" si="78"/>
        <v>0</v>
      </c>
      <c r="Z206" s="12"/>
      <c r="AA206" s="147">
        <f t="shared" si="72"/>
        <v>3</v>
      </c>
    </row>
    <row r="207" spans="1:27" s="293" customFormat="1" ht="64.900000000000006" customHeight="1">
      <c r="A207" s="648"/>
      <c r="B207" s="663"/>
      <c r="C207" s="215" t="s">
        <v>653</v>
      </c>
      <c r="D207" s="275" t="s">
        <v>654</v>
      </c>
      <c r="E207" s="276" t="s">
        <v>650</v>
      </c>
      <c r="F207" s="277" t="s">
        <v>655</v>
      </c>
      <c r="G207" s="278">
        <v>32</v>
      </c>
      <c r="H207" s="257">
        <v>6</v>
      </c>
      <c r="I207" s="257">
        <v>32</v>
      </c>
      <c r="J207" s="226">
        <f t="shared" si="73"/>
        <v>0.1875</v>
      </c>
      <c r="K207" s="278" t="s">
        <v>656</v>
      </c>
      <c r="L207" s="226">
        <f>+J207</f>
        <v>0.1875</v>
      </c>
      <c r="M207" s="258">
        <v>16</v>
      </c>
      <c r="N207" s="258">
        <v>32</v>
      </c>
      <c r="O207" s="226">
        <f t="shared" si="79"/>
        <v>0.5</v>
      </c>
      <c r="P207" s="278" t="s">
        <v>726</v>
      </c>
      <c r="Q207" s="235">
        <f>+(J207+O207)/2</f>
        <v>0.34375</v>
      </c>
      <c r="R207" s="304">
        <v>14</v>
      </c>
      <c r="S207" s="304">
        <v>32</v>
      </c>
      <c r="T207" s="226">
        <f t="shared" si="71"/>
        <v>0.4375</v>
      </c>
      <c r="U207" s="278" t="s">
        <v>754</v>
      </c>
      <c r="V207" s="238">
        <f t="shared" ref="V207:V215" si="82">+(O207+T207+J207)/3</f>
        <v>0.375</v>
      </c>
      <c r="W207" s="20"/>
      <c r="X207" s="20">
        <v>12</v>
      </c>
      <c r="Y207" s="17">
        <f t="shared" si="78"/>
        <v>0</v>
      </c>
      <c r="Z207" s="12"/>
      <c r="AA207" s="147">
        <f t="shared" si="72"/>
        <v>1.125</v>
      </c>
    </row>
    <row r="208" spans="1:27" s="293" customFormat="1" ht="64.900000000000006" customHeight="1">
      <c r="A208" s="648"/>
      <c r="B208" s="664"/>
      <c r="C208" s="215" t="s">
        <v>657</v>
      </c>
      <c r="D208" s="215" t="s">
        <v>658</v>
      </c>
      <c r="E208" s="215" t="s">
        <v>659</v>
      </c>
      <c r="F208" s="277" t="s">
        <v>660</v>
      </c>
      <c r="G208" s="278">
        <v>40</v>
      </c>
      <c r="H208" s="257">
        <v>40</v>
      </c>
      <c r="I208" s="257">
        <v>40</v>
      </c>
      <c r="J208" s="226">
        <f t="shared" si="73"/>
        <v>1</v>
      </c>
      <c r="K208" s="278" t="s">
        <v>661</v>
      </c>
      <c r="L208" s="226">
        <v>1</v>
      </c>
      <c r="M208" s="258">
        <v>40</v>
      </c>
      <c r="N208" s="258">
        <v>40</v>
      </c>
      <c r="O208" s="226">
        <f t="shared" si="79"/>
        <v>1</v>
      </c>
      <c r="P208" s="278" t="s">
        <v>741</v>
      </c>
      <c r="Q208" s="235">
        <f t="shared" si="75"/>
        <v>1</v>
      </c>
      <c r="R208" s="257">
        <v>40</v>
      </c>
      <c r="S208" s="257">
        <v>40</v>
      </c>
      <c r="T208" s="226">
        <f t="shared" si="71"/>
        <v>1</v>
      </c>
      <c r="U208" s="278" t="s">
        <v>762</v>
      </c>
      <c r="V208" s="238">
        <f t="shared" si="82"/>
        <v>1</v>
      </c>
      <c r="W208" s="20"/>
      <c r="X208" s="20"/>
      <c r="Y208" s="17">
        <f t="shared" si="78"/>
        <v>0</v>
      </c>
      <c r="Z208" s="12"/>
      <c r="AA208" s="147">
        <f t="shared" si="72"/>
        <v>3</v>
      </c>
    </row>
    <row r="209" spans="1:27" s="293" customFormat="1" ht="64.900000000000006" customHeight="1">
      <c r="A209" s="648"/>
      <c r="B209" s="665" t="s">
        <v>662</v>
      </c>
      <c r="C209" s="678" t="s">
        <v>663</v>
      </c>
      <c r="D209" s="217" t="s">
        <v>664</v>
      </c>
      <c r="E209" s="711" t="s">
        <v>659</v>
      </c>
      <c r="F209" s="279" t="s">
        <v>665</v>
      </c>
      <c r="G209" s="280" t="s">
        <v>321</v>
      </c>
      <c r="H209" s="216">
        <v>3121</v>
      </c>
      <c r="I209" s="279">
        <v>5000</v>
      </c>
      <c r="J209" s="281">
        <f t="shared" si="73"/>
        <v>0.62419999999999998</v>
      </c>
      <c r="K209" s="216" t="s">
        <v>666</v>
      </c>
      <c r="L209" s="281">
        <v>0.62</v>
      </c>
      <c r="M209" s="251">
        <v>1769</v>
      </c>
      <c r="N209" s="251">
        <v>3600</v>
      </c>
      <c r="O209" s="234">
        <f t="shared" si="79"/>
        <v>0.49138888888888888</v>
      </c>
      <c r="P209" s="251" t="s">
        <v>739</v>
      </c>
      <c r="Q209" s="274">
        <f>+(J209+O209)/2</f>
        <v>0.55779444444444448</v>
      </c>
      <c r="R209" s="303">
        <v>562</v>
      </c>
      <c r="S209" s="303">
        <v>3092</v>
      </c>
      <c r="T209" s="234">
        <f t="shared" si="71"/>
        <v>0.18175937904269082</v>
      </c>
      <c r="U209" s="251" t="s">
        <v>752</v>
      </c>
      <c r="V209" s="238">
        <f t="shared" si="82"/>
        <v>0.43244942264385983</v>
      </c>
      <c r="W209" s="14"/>
      <c r="X209" s="14"/>
      <c r="Y209" s="15">
        <f t="shared" si="78"/>
        <v>0</v>
      </c>
      <c r="Z209" s="14"/>
      <c r="AA209" s="147">
        <f t="shared" si="72"/>
        <v>0.46630174478275743</v>
      </c>
    </row>
    <row r="210" spans="1:27" s="293" customFormat="1" ht="64.900000000000006" customHeight="1">
      <c r="A210" s="648"/>
      <c r="B210" s="666"/>
      <c r="C210" s="679"/>
      <c r="D210" s="217" t="s">
        <v>667</v>
      </c>
      <c r="E210" s="712"/>
      <c r="F210" s="216" t="s">
        <v>668</v>
      </c>
      <c r="G210" s="280" t="s">
        <v>633</v>
      </c>
      <c r="H210" s="216">
        <v>165</v>
      </c>
      <c r="I210" s="279">
        <v>173</v>
      </c>
      <c r="J210" s="281">
        <f t="shared" si="73"/>
        <v>0.95375722543352603</v>
      </c>
      <c r="K210" s="216" t="s">
        <v>669</v>
      </c>
      <c r="L210" s="281">
        <v>0.95</v>
      </c>
      <c r="M210" s="251">
        <v>701</v>
      </c>
      <c r="N210" s="251">
        <v>720</v>
      </c>
      <c r="O210" s="234">
        <f t="shared" si="79"/>
        <v>0.97361111111111109</v>
      </c>
      <c r="P210" s="251" t="s">
        <v>669</v>
      </c>
      <c r="Q210" s="274">
        <f t="shared" ref="Q210:Q213" si="83">+(J210+O210)/2</f>
        <v>0.96368416827231851</v>
      </c>
      <c r="R210" s="303">
        <v>503</v>
      </c>
      <c r="S210" s="303">
        <v>513</v>
      </c>
      <c r="T210" s="234">
        <f t="shared" si="71"/>
        <v>0.98050682261208577</v>
      </c>
      <c r="U210" s="251" t="s">
        <v>669</v>
      </c>
      <c r="V210" s="238">
        <f t="shared" si="82"/>
        <v>0.96929171971890771</v>
      </c>
      <c r="W210" s="14"/>
      <c r="X210" s="14"/>
      <c r="Y210" s="15">
        <f t="shared" si="78"/>
        <v>0</v>
      </c>
      <c r="Z210" s="295"/>
      <c r="AA210" s="147">
        <f t="shared" si="72"/>
        <v>0</v>
      </c>
    </row>
    <row r="211" spans="1:27" s="293" customFormat="1" ht="64.900000000000006" customHeight="1">
      <c r="A211" s="648"/>
      <c r="B211" s="666"/>
      <c r="C211" s="680"/>
      <c r="D211" s="217" t="s">
        <v>664</v>
      </c>
      <c r="E211" s="712"/>
      <c r="F211" s="216" t="s">
        <v>670</v>
      </c>
      <c r="G211" s="280" t="s">
        <v>633</v>
      </c>
      <c r="H211" s="216">
        <v>821</v>
      </c>
      <c r="I211" s="279">
        <v>2520</v>
      </c>
      <c r="J211" s="281">
        <f t="shared" si="73"/>
        <v>0.3257936507936508</v>
      </c>
      <c r="K211" s="216" t="s">
        <v>671</v>
      </c>
      <c r="L211" s="281">
        <v>0.33</v>
      </c>
      <c r="M211" s="251">
        <v>537</v>
      </c>
      <c r="N211" s="251">
        <v>1052</v>
      </c>
      <c r="O211" s="234">
        <f t="shared" si="79"/>
        <v>0.51045627376425851</v>
      </c>
      <c r="P211" s="251" t="s">
        <v>740</v>
      </c>
      <c r="Q211" s="274">
        <f t="shared" si="83"/>
        <v>0.41812496227895468</v>
      </c>
      <c r="R211" s="303">
        <v>573</v>
      </c>
      <c r="S211" s="303">
        <v>918</v>
      </c>
      <c r="T211" s="234">
        <f t="shared" si="71"/>
        <v>0.62418300653594772</v>
      </c>
      <c r="U211" s="251" t="s">
        <v>753</v>
      </c>
      <c r="V211" s="238">
        <f t="shared" si="82"/>
        <v>0.48681097703128562</v>
      </c>
      <c r="W211" s="14"/>
      <c r="X211" s="14"/>
      <c r="Y211" s="15"/>
      <c r="Z211" s="295"/>
      <c r="AA211" s="147"/>
    </row>
    <row r="212" spans="1:27" s="293" customFormat="1" ht="64.900000000000006" customHeight="1">
      <c r="A212" s="648"/>
      <c r="B212" s="667"/>
      <c r="C212" s="216" t="s">
        <v>672</v>
      </c>
      <c r="D212" s="217" t="s">
        <v>673</v>
      </c>
      <c r="E212" s="217" t="s">
        <v>674</v>
      </c>
      <c r="F212" s="216" t="s">
        <v>675</v>
      </c>
      <c r="G212" s="280" t="s">
        <v>676</v>
      </c>
      <c r="H212" s="216">
        <v>0</v>
      </c>
      <c r="I212" s="279">
        <v>0</v>
      </c>
      <c r="J212" s="281">
        <v>0</v>
      </c>
      <c r="K212" s="216" t="s">
        <v>677</v>
      </c>
      <c r="L212" s="281">
        <v>0</v>
      </c>
      <c r="M212" s="251">
        <v>31</v>
      </c>
      <c r="N212" s="251">
        <v>31</v>
      </c>
      <c r="O212" s="234">
        <f>IFERROR((M212/N212),0)</f>
        <v>1</v>
      </c>
      <c r="P212" s="251" t="s">
        <v>742</v>
      </c>
      <c r="Q212" s="274">
        <f t="shared" si="83"/>
        <v>0.5</v>
      </c>
      <c r="R212" s="303">
        <v>21</v>
      </c>
      <c r="S212" s="303">
        <v>21</v>
      </c>
      <c r="T212" s="234">
        <f t="shared" si="71"/>
        <v>1</v>
      </c>
      <c r="U212" s="251" t="s">
        <v>677</v>
      </c>
      <c r="V212" s="238">
        <f t="shared" si="82"/>
        <v>0.66666666666666663</v>
      </c>
      <c r="W212" s="14"/>
      <c r="X212" s="14"/>
      <c r="Y212" s="15">
        <f t="shared" si="78"/>
        <v>0</v>
      </c>
      <c r="Z212" s="14"/>
      <c r="AA212" s="147">
        <f t="shared" si="72"/>
        <v>0</v>
      </c>
    </row>
    <row r="213" spans="1:27" s="293" customFormat="1" ht="64.900000000000006" customHeight="1">
      <c r="A213" s="648"/>
      <c r="B213" s="8" t="s">
        <v>678</v>
      </c>
      <c r="C213" s="296" t="s">
        <v>679</v>
      </c>
      <c r="D213" s="242" t="s">
        <v>680</v>
      </c>
      <c r="E213" s="9" t="s">
        <v>681</v>
      </c>
      <c r="F213" s="282" t="s">
        <v>682</v>
      </c>
      <c r="G213" s="283">
        <v>4</v>
      </c>
      <c r="H213" s="5">
        <v>1</v>
      </c>
      <c r="I213" s="3">
        <v>1</v>
      </c>
      <c r="J213" s="265">
        <v>1</v>
      </c>
      <c r="K213" s="297" t="s">
        <v>722</v>
      </c>
      <c r="L213" s="264">
        <v>1</v>
      </c>
      <c r="M213" s="4">
        <v>1</v>
      </c>
      <c r="N213" s="4">
        <v>1</v>
      </c>
      <c r="O213" s="264">
        <v>1</v>
      </c>
      <c r="P213" s="242" t="s">
        <v>729</v>
      </c>
      <c r="Q213" s="284">
        <f t="shared" si="83"/>
        <v>1</v>
      </c>
      <c r="R213" s="272">
        <v>1</v>
      </c>
      <c r="S213" s="305">
        <v>1</v>
      </c>
      <c r="T213" s="265">
        <f t="shared" si="71"/>
        <v>1</v>
      </c>
      <c r="U213" s="4" t="s">
        <v>755</v>
      </c>
      <c r="V213" s="238">
        <f t="shared" si="82"/>
        <v>1</v>
      </c>
      <c r="W213" s="12"/>
      <c r="X213" s="14">
        <v>1</v>
      </c>
      <c r="Y213" s="17">
        <v>0</v>
      </c>
      <c r="Z213" s="295"/>
      <c r="AA213" s="19">
        <v>0.25</v>
      </c>
    </row>
    <row r="214" spans="1:27" s="293" customFormat="1" ht="64.900000000000006" customHeight="1">
      <c r="A214" s="648"/>
      <c r="B214" s="8" t="s">
        <v>678</v>
      </c>
      <c r="C214" s="296" t="s">
        <v>679</v>
      </c>
      <c r="D214" s="242" t="s">
        <v>683</v>
      </c>
      <c r="E214" s="9" t="s">
        <v>681</v>
      </c>
      <c r="F214" s="282" t="s">
        <v>682</v>
      </c>
      <c r="G214" s="283">
        <v>4</v>
      </c>
      <c r="H214" s="5">
        <v>1</v>
      </c>
      <c r="I214" s="3">
        <v>1</v>
      </c>
      <c r="J214" s="265">
        <v>1</v>
      </c>
      <c r="K214" s="297" t="s">
        <v>723</v>
      </c>
      <c r="L214" s="264">
        <v>1</v>
      </c>
      <c r="M214" s="4">
        <v>1</v>
      </c>
      <c r="N214" s="4">
        <v>1</v>
      </c>
      <c r="O214" s="264">
        <v>1</v>
      </c>
      <c r="P214" s="4" t="s">
        <v>730</v>
      </c>
      <c r="Q214" s="284">
        <f t="shared" ref="Q214:Q221" si="84">+(J214+O214)/2</f>
        <v>1</v>
      </c>
      <c r="R214" s="272">
        <v>1</v>
      </c>
      <c r="S214" s="306">
        <v>1</v>
      </c>
      <c r="T214" s="265">
        <f t="shared" si="71"/>
        <v>1</v>
      </c>
      <c r="U214" s="4" t="s">
        <v>756</v>
      </c>
      <c r="V214" s="238">
        <f t="shared" si="82"/>
        <v>1</v>
      </c>
      <c r="W214" s="166"/>
      <c r="X214" s="14">
        <v>1</v>
      </c>
      <c r="Y214" s="17">
        <v>0</v>
      </c>
      <c r="Z214" s="14"/>
      <c r="AA214" s="19">
        <v>0.25</v>
      </c>
    </row>
    <row r="215" spans="1:27" s="293" customFormat="1" ht="64.900000000000006" customHeight="1">
      <c r="A215" s="648"/>
      <c r="B215" s="8" t="s">
        <v>684</v>
      </c>
      <c r="C215" s="242" t="s">
        <v>685</v>
      </c>
      <c r="D215" s="298" t="s">
        <v>686</v>
      </c>
      <c r="E215" s="9" t="s">
        <v>681</v>
      </c>
      <c r="F215" s="282" t="s">
        <v>687</v>
      </c>
      <c r="G215" s="283">
        <v>4</v>
      </c>
      <c r="H215" s="5">
        <v>1</v>
      </c>
      <c r="I215" s="3">
        <v>1</v>
      </c>
      <c r="J215" s="265">
        <v>1</v>
      </c>
      <c r="K215" s="297" t="s">
        <v>688</v>
      </c>
      <c r="L215" s="264">
        <v>1</v>
      </c>
      <c r="M215" s="4">
        <v>1</v>
      </c>
      <c r="N215" s="4">
        <v>1</v>
      </c>
      <c r="O215" s="265">
        <v>1</v>
      </c>
      <c r="P215" s="4" t="s">
        <v>731</v>
      </c>
      <c r="Q215" s="284">
        <f t="shared" si="84"/>
        <v>1</v>
      </c>
      <c r="R215" s="272">
        <v>1</v>
      </c>
      <c r="S215" s="306">
        <v>1</v>
      </c>
      <c r="T215" s="265">
        <f t="shared" si="71"/>
        <v>1</v>
      </c>
      <c r="U215" s="4" t="s">
        <v>757</v>
      </c>
      <c r="V215" s="238">
        <f t="shared" si="82"/>
        <v>1</v>
      </c>
      <c r="W215" s="12"/>
      <c r="X215" s="14">
        <v>1</v>
      </c>
      <c r="Y215" s="17">
        <v>0</v>
      </c>
      <c r="Z215" s="14"/>
      <c r="AA215" s="19">
        <v>0.25</v>
      </c>
    </row>
    <row r="216" spans="1:27" s="201" customFormat="1" ht="64.900000000000006" customHeight="1">
      <c r="A216" s="648"/>
      <c r="B216" s="8" t="s">
        <v>751</v>
      </c>
      <c r="C216" s="296" t="s">
        <v>689</v>
      </c>
      <c r="D216" s="242" t="s">
        <v>690</v>
      </c>
      <c r="E216" s="9" t="s">
        <v>681</v>
      </c>
      <c r="F216" s="282" t="s">
        <v>682</v>
      </c>
      <c r="G216" s="283">
        <v>3</v>
      </c>
      <c r="H216" s="5">
        <v>0</v>
      </c>
      <c r="I216" s="3">
        <v>0</v>
      </c>
      <c r="J216" s="265">
        <v>0</v>
      </c>
      <c r="K216" s="297" t="s">
        <v>691</v>
      </c>
      <c r="L216" s="264">
        <v>0</v>
      </c>
      <c r="M216" s="4">
        <v>1</v>
      </c>
      <c r="N216" s="4">
        <v>1</v>
      </c>
      <c r="O216" s="265">
        <f t="shared" ref="O216:O217" si="85">IFERROR((M216/N216),0)</f>
        <v>1</v>
      </c>
      <c r="P216" s="4" t="s">
        <v>732</v>
      </c>
      <c r="Q216" s="284">
        <f t="shared" si="84"/>
        <v>0.5</v>
      </c>
      <c r="R216" s="272">
        <v>1</v>
      </c>
      <c r="S216" s="306">
        <v>1</v>
      </c>
      <c r="T216" s="265">
        <f t="shared" si="71"/>
        <v>1</v>
      </c>
      <c r="U216" s="4" t="s">
        <v>758</v>
      </c>
      <c r="V216" s="238">
        <v>1</v>
      </c>
      <c r="W216" s="166"/>
      <c r="X216" s="14">
        <v>1</v>
      </c>
      <c r="Y216" s="17">
        <v>0</v>
      </c>
      <c r="Z216" s="14"/>
      <c r="AA216" s="19">
        <v>0</v>
      </c>
    </row>
    <row r="217" spans="1:27" s="201" customFormat="1" ht="64.900000000000006" customHeight="1">
      <c r="A217" s="648"/>
      <c r="B217" s="10" t="s">
        <v>692</v>
      </c>
      <c r="C217" s="296" t="s">
        <v>693</v>
      </c>
      <c r="D217" s="242" t="s">
        <v>694</v>
      </c>
      <c r="E217" s="9" t="s">
        <v>681</v>
      </c>
      <c r="F217" s="282" t="s">
        <v>695</v>
      </c>
      <c r="G217" s="283">
        <v>2</v>
      </c>
      <c r="H217" s="5">
        <v>0</v>
      </c>
      <c r="I217" s="3">
        <v>0</v>
      </c>
      <c r="J217" s="265">
        <v>0</v>
      </c>
      <c r="K217" s="297" t="s">
        <v>691</v>
      </c>
      <c r="L217" s="264">
        <v>0</v>
      </c>
      <c r="M217" s="4">
        <v>1</v>
      </c>
      <c r="N217" s="285">
        <v>1</v>
      </c>
      <c r="O217" s="265">
        <f t="shared" si="85"/>
        <v>1</v>
      </c>
      <c r="P217" s="4" t="s">
        <v>733</v>
      </c>
      <c r="Q217" s="284">
        <f t="shared" si="84"/>
        <v>0.5</v>
      </c>
      <c r="R217" s="272">
        <v>0</v>
      </c>
      <c r="S217" s="306">
        <v>0</v>
      </c>
      <c r="T217" s="265">
        <f t="shared" si="71"/>
        <v>0</v>
      </c>
      <c r="U217" s="4" t="s">
        <v>733</v>
      </c>
      <c r="V217" s="238">
        <v>1</v>
      </c>
      <c r="W217" s="12"/>
      <c r="X217" s="286">
        <v>1</v>
      </c>
      <c r="Y217" s="17">
        <v>0</v>
      </c>
      <c r="Z217" s="14"/>
      <c r="AA217" s="26">
        <v>0</v>
      </c>
    </row>
    <row r="218" spans="1:27" ht="64.900000000000006" customHeight="1">
      <c r="A218" s="648"/>
      <c r="B218" s="10" t="s">
        <v>692</v>
      </c>
      <c r="C218" s="296" t="s">
        <v>696</v>
      </c>
      <c r="D218" s="242" t="s">
        <v>697</v>
      </c>
      <c r="E218" s="9" t="s">
        <v>681</v>
      </c>
      <c r="F218" s="282" t="s">
        <v>698</v>
      </c>
      <c r="G218" s="287">
        <v>4</v>
      </c>
      <c r="H218" s="5">
        <v>1</v>
      </c>
      <c r="I218" s="3">
        <v>1</v>
      </c>
      <c r="J218" s="265">
        <v>1</v>
      </c>
      <c r="K218" s="297" t="s">
        <v>719</v>
      </c>
      <c r="L218" s="265">
        <v>1</v>
      </c>
      <c r="M218" s="4">
        <v>1</v>
      </c>
      <c r="N218" s="4">
        <v>1</v>
      </c>
      <c r="O218" s="265">
        <v>1</v>
      </c>
      <c r="P218" s="4" t="s">
        <v>734</v>
      </c>
      <c r="Q218" s="284">
        <f t="shared" si="84"/>
        <v>1</v>
      </c>
      <c r="R218" s="272">
        <v>1</v>
      </c>
      <c r="S218" s="306">
        <v>1</v>
      </c>
      <c r="T218" s="265">
        <f t="shared" si="71"/>
        <v>1</v>
      </c>
      <c r="U218" s="4" t="s">
        <v>759</v>
      </c>
      <c r="V218" s="238">
        <f>+(O218+T218+J218)/3</f>
        <v>1</v>
      </c>
      <c r="W218" s="12"/>
      <c r="X218" s="14">
        <v>1</v>
      </c>
      <c r="Y218" s="17">
        <v>0.25</v>
      </c>
      <c r="Z218" s="14"/>
      <c r="AA218" s="26">
        <v>0.25</v>
      </c>
    </row>
    <row r="219" spans="1:27" ht="64.900000000000006" customHeight="1">
      <c r="A219" s="648"/>
      <c r="B219" s="10" t="s">
        <v>699</v>
      </c>
      <c r="C219" s="296" t="s">
        <v>700</v>
      </c>
      <c r="D219" s="242" t="s">
        <v>701</v>
      </c>
      <c r="E219" s="9" t="s">
        <v>681</v>
      </c>
      <c r="F219" s="288" t="s">
        <v>702</v>
      </c>
      <c r="G219" s="287">
        <v>4</v>
      </c>
      <c r="H219" s="5">
        <v>1</v>
      </c>
      <c r="I219" s="3">
        <v>1</v>
      </c>
      <c r="J219" s="265">
        <v>1</v>
      </c>
      <c r="K219" s="297" t="s">
        <v>703</v>
      </c>
      <c r="L219" s="265">
        <v>1</v>
      </c>
      <c r="M219" s="272">
        <v>1</v>
      </c>
      <c r="N219" s="4">
        <v>1</v>
      </c>
      <c r="O219" s="265">
        <f t="shared" ref="O219:O221" si="86">IFERROR((M219/N219),0)</f>
        <v>1</v>
      </c>
      <c r="P219" s="4" t="s">
        <v>735</v>
      </c>
      <c r="Q219" s="284">
        <f t="shared" si="84"/>
        <v>1</v>
      </c>
      <c r="R219" s="272">
        <v>1</v>
      </c>
      <c r="S219" s="306">
        <v>1</v>
      </c>
      <c r="T219" s="265">
        <f t="shared" si="71"/>
        <v>1</v>
      </c>
      <c r="U219" s="4" t="s">
        <v>760</v>
      </c>
      <c r="V219" s="238">
        <f>+(O219+T219+J219)/3</f>
        <v>1</v>
      </c>
      <c r="W219" s="12"/>
      <c r="X219" s="14">
        <v>1</v>
      </c>
      <c r="Y219" s="17">
        <v>0.25</v>
      </c>
      <c r="Z219" s="14"/>
      <c r="AA219" s="26">
        <v>0.25</v>
      </c>
    </row>
    <row r="220" spans="1:27" ht="64.900000000000006" customHeight="1">
      <c r="A220" s="648"/>
      <c r="B220" s="10" t="s">
        <v>699</v>
      </c>
      <c r="C220" s="296" t="s">
        <v>700</v>
      </c>
      <c r="D220" s="242" t="s">
        <v>704</v>
      </c>
      <c r="E220" s="9" t="s">
        <v>681</v>
      </c>
      <c r="F220" s="288" t="s">
        <v>705</v>
      </c>
      <c r="G220" s="287">
        <v>3</v>
      </c>
      <c r="H220" s="5">
        <v>1</v>
      </c>
      <c r="I220" s="3">
        <v>1</v>
      </c>
      <c r="J220" s="265">
        <v>1</v>
      </c>
      <c r="K220" s="297" t="s">
        <v>706</v>
      </c>
      <c r="L220" s="265">
        <v>1</v>
      </c>
      <c r="M220" s="272">
        <v>1</v>
      </c>
      <c r="N220" s="273" t="s">
        <v>728</v>
      </c>
      <c r="O220" s="265">
        <f t="shared" si="86"/>
        <v>1</v>
      </c>
      <c r="P220" s="242" t="s">
        <v>736</v>
      </c>
      <c r="Q220" s="284">
        <f t="shared" si="84"/>
        <v>1</v>
      </c>
      <c r="R220" s="272">
        <v>1</v>
      </c>
      <c r="S220" s="306">
        <v>1</v>
      </c>
      <c r="T220" s="265">
        <f t="shared" si="71"/>
        <v>1</v>
      </c>
      <c r="U220" s="4" t="s">
        <v>761</v>
      </c>
      <c r="V220" s="238">
        <f>+(O220+T220+J220)/3</f>
        <v>1</v>
      </c>
      <c r="W220" s="12"/>
      <c r="X220" s="14">
        <v>1</v>
      </c>
      <c r="Y220" s="17">
        <v>0.25</v>
      </c>
      <c r="Z220" s="14"/>
      <c r="AA220" s="26">
        <v>0.25</v>
      </c>
    </row>
    <row r="221" spans="1:27" ht="64.900000000000006" customHeight="1" thickBot="1">
      <c r="A221" s="649"/>
      <c r="B221" s="10" t="s">
        <v>699</v>
      </c>
      <c r="C221" s="296" t="s">
        <v>700</v>
      </c>
      <c r="D221" s="242" t="s">
        <v>707</v>
      </c>
      <c r="E221" s="218" t="s">
        <v>681</v>
      </c>
      <c r="F221" s="289" t="s">
        <v>705</v>
      </c>
      <c r="G221" s="290">
        <v>4</v>
      </c>
      <c r="H221" s="5">
        <v>1</v>
      </c>
      <c r="I221" s="3">
        <v>1</v>
      </c>
      <c r="J221" s="265">
        <v>1</v>
      </c>
      <c r="K221" s="297" t="s">
        <v>708</v>
      </c>
      <c r="L221" s="265">
        <v>1</v>
      </c>
      <c r="M221" s="272">
        <v>1</v>
      </c>
      <c r="N221" s="4">
        <v>1</v>
      </c>
      <c r="O221" s="265">
        <f t="shared" si="86"/>
        <v>1</v>
      </c>
      <c r="P221" s="4" t="s">
        <v>737</v>
      </c>
      <c r="Q221" s="284">
        <f t="shared" si="84"/>
        <v>1</v>
      </c>
      <c r="R221" s="272">
        <v>1</v>
      </c>
      <c r="S221" s="306">
        <v>1</v>
      </c>
      <c r="T221" s="265">
        <f t="shared" si="71"/>
        <v>1</v>
      </c>
      <c r="U221" s="4" t="s">
        <v>737</v>
      </c>
      <c r="V221" s="238">
        <f>+(O221+T221+J221)/3</f>
        <v>1</v>
      </c>
      <c r="W221" s="12"/>
      <c r="X221" s="14">
        <v>1</v>
      </c>
      <c r="Y221" s="17">
        <v>0.25</v>
      </c>
      <c r="Z221" s="14"/>
      <c r="AA221" s="26">
        <v>0.25</v>
      </c>
    </row>
    <row r="222" spans="1:27" ht="64.900000000000006" customHeight="1">
      <c r="A222" s="201"/>
      <c r="B222" s="201"/>
      <c r="C222" s="201"/>
      <c r="D222" s="201"/>
      <c r="E222" s="201"/>
      <c r="F222" s="201"/>
      <c r="G222" s="201"/>
      <c r="H222" s="201"/>
      <c r="I222" s="299"/>
      <c r="J222" s="301"/>
      <c r="K222" s="201"/>
      <c r="L222" s="301"/>
      <c r="M222" s="302"/>
      <c r="N222" s="299"/>
      <c r="O222" s="301"/>
      <c r="P222" s="300"/>
      <c r="Q222" s="301"/>
      <c r="R222" s="201"/>
      <c r="S222" s="299"/>
      <c r="T222" s="301"/>
      <c r="U222" s="201"/>
      <c r="V222" s="309"/>
      <c r="W222" s="201"/>
      <c r="X222" s="299"/>
      <c r="Y222" s="301"/>
      <c r="Z222" s="201"/>
      <c r="AA222" s="301"/>
    </row>
    <row r="223" spans="1:27" ht="64.900000000000006" customHeight="1">
      <c r="A223" s="201"/>
      <c r="B223" s="201"/>
      <c r="C223" s="201"/>
      <c r="D223" s="201"/>
      <c r="E223" s="201"/>
      <c r="F223" s="201"/>
      <c r="G223" s="201"/>
      <c r="H223" s="201"/>
      <c r="I223" s="299"/>
      <c r="J223" s="301"/>
      <c r="K223" s="201"/>
      <c r="L223" s="301"/>
      <c r="M223" s="302"/>
      <c r="N223" s="299"/>
      <c r="O223" s="301"/>
      <c r="P223" s="300"/>
      <c r="Q223" s="301"/>
      <c r="R223" s="201"/>
      <c r="S223" s="299"/>
      <c r="T223" s="301"/>
      <c r="U223" s="201"/>
      <c r="V223" s="309"/>
      <c r="W223" s="201"/>
      <c r="X223" s="299"/>
      <c r="Y223" s="301"/>
      <c r="Z223" s="201"/>
      <c r="AA223" s="301"/>
    </row>
  </sheetData>
  <protectedRanges>
    <protectedRange sqref="D135 D131" name="Rango1_5_2_8_1_1_1_1_1_1_1_1"/>
    <protectedRange sqref="D133" name="Rango1_1_2_1_1_1_1_1_1_3_1_1"/>
    <protectedRange sqref="D192:D195 D197" name="Rango1_7_4_4_1_1"/>
    <protectedRange sqref="G192:G197" name="Rango1_2_1_1"/>
    <protectedRange sqref="C209" name="Rango1_5_1"/>
    <protectedRange sqref="D203" name="Rango1_1_1_1_1_2"/>
    <protectedRange sqref="D201:D202" name="Rango1_1_1_1_1_3"/>
    <protectedRange sqref="C141" name="Rango1_5_1_2_2"/>
    <protectedRange sqref="C143" name="Rango1_1_1_2_1_2_2"/>
    <protectedRange sqref="C144" name="Rango1_1_2_2_2_2"/>
    <protectedRange sqref="C145" name="Rango1_6_1_1_2_2"/>
    <protectedRange sqref="C146" name="Rango1_6_2_1_2_2"/>
    <protectedRange sqref="C147:C157" name="Rango1_2_1_2_1_2_2"/>
    <protectedRange sqref="D142:D145" name="Rango1_7"/>
    <protectedRange sqref="D146" name="Rango1_9_2_2_1_1_3"/>
    <protectedRange sqref="F159 F184" name="Rango1_6_3_1_2_2_3_1"/>
    <protectedRange sqref="D159" name="Rango1_1_1_5_1_2_1_1_1_2_1_1_3_1"/>
    <protectedRange sqref="D150:D154" name="Rango1_1_1_5_1_2_1_1_1_2_2_2_1"/>
    <protectedRange sqref="F147:F154" name="Rango1_6_3_1_2_2_2_1"/>
    <protectedRange sqref="E147:E154" name="Rango1_1_1_1_1_3_2_2_1"/>
    <protectedRange sqref="D149" name="Rango1_1_1_1_1_1_1_1_2_1_1_3_1"/>
    <protectedRange sqref="C160:C175" name="Rango1_2_1_2_2_1_1"/>
    <protectedRange sqref="D178:D181 D183" name="Rango1_7_4_4"/>
    <protectedRange sqref="G178:G183" name="Rango1_2_1_1_1"/>
  </protectedRanges>
  <mergeCells count="389">
    <mergeCell ref="Z99:Z104"/>
    <mergeCell ref="Z105:Z107"/>
    <mergeCell ref="AA8:AA9"/>
    <mergeCell ref="AA57:AA58"/>
    <mergeCell ref="AA59:AA60"/>
    <mergeCell ref="AA61:AA62"/>
    <mergeCell ref="AA64:AA65"/>
    <mergeCell ref="AA76:AA77"/>
    <mergeCell ref="AA79:AA82"/>
    <mergeCell ref="AA84:AA87"/>
    <mergeCell ref="AA94:AA95"/>
    <mergeCell ref="Z88:Z89"/>
    <mergeCell ref="AA88:AA89"/>
    <mergeCell ref="AA91:AA92"/>
    <mergeCell ref="Y94:Y95"/>
    <mergeCell ref="Z8:Z9"/>
    <mergeCell ref="Z57:Z58"/>
    <mergeCell ref="Z59:Z60"/>
    <mergeCell ref="Z61:Z62"/>
    <mergeCell ref="Z64:Z65"/>
    <mergeCell ref="Z76:Z77"/>
    <mergeCell ref="Z79:Z82"/>
    <mergeCell ref="Z84:Z87"/>
    <mergeCell ref="Z94:Z95"/>
    <mergeCell ref="Y57:Y58"/>
    <mergeCell ref="Y59:Y60"/>
    <mergeCell ref="Y61:Y62"/>
    <mergeCell ref="Y64:Y65"/>
    <mergeCell ref="Y76:Y77"/>
    <mergeCell ref="Y79:Y82"/>
    <mergeCell ref="Y84:Y87"/>
    <mergeCell ref="Y88:Y89"/>
    <mergeCell ref="W94:W95"/>
    <mergeCell ref="X57:X58"/>
    <mergeCell ref="X59:X60"/>
    <mergeCell ref="X61:X62"/>
    <mergeCell ref="X64:X65"/>
    <mergeCell ref="X76:X77"/>
    <mergeCell ref="X79:X82"/>
    <mergeCell ref="X84:X87"/>
    <mergeCell ref="X94:X95"/>
    <mergeCell ref="W57:W58"/>
    <mergeCell ref="W59:W60"/>
    <mergeCell ref="W61:W62"/>
    <mergeCell ref="W64:W65"/>
    <mergeCell ref="W76:W77"/>
    <mergeCell ref="W79:W82"/>
    <mergeCell ref="W84:W87"/>
    <mergeCell ref="W88:W89"/>
    <mergeCell ref="X88:X89"/>
    <mergeCell ref="U99:U104"/>
    <mergeCell ref="U105:U107"/>
    <mergeCell ref="V8:V9"/>
    <mergeCell ref="V57:V58"/>
    <mergeCell ref="V59:V60"/>
    <mergeCell ref="V61:V62"/>
    <mergeCell ref="V64:V65"/>
    <mergeCell ref="V76:V77"/>
    <mergeCell ref="V79:V82"/>
    <mergeCell ref="V84:V87"/>
    <mergeCell ref="V94:V95"/>
    <mergeCell ref="U88:U89"/>
    <mergeCell ref="V88:V89"/>
    <mergeCell ref="T94:T95"/>
    <mergeCell ref="U8:U9"/>
    <mergeCell ref="U57:U58"/>
    <mergeCell ref="U59:U60"/>
    <mergeCell ref="U61:U62"/>
    <mergeCell ref="U64:U65"/>
    <mergeCell ref="U76:U77"/>
    <mergeCell ref="U79:U82"/>
    <mergeCell ref="U84:U87"/>
    <mergeCell ref="U94:U95"/>
    <mergeCell ref="T57:T58"/>
    <mergeCell ref="T59:T60"/>
    <mergeCell ref="T61:T62"/>
    <mergeCell ref="T64:T65"/>
    <mergeCell ref="T76:T77"/>
    <mergeCell ref="T79:T82"/>
    <mergeCell ref="T84:T87"/>
    <mergeCell ref="T88:T89"/>
    <mergeCell ref="R94:R95"/>
    <mergeCell ref="S57:S58"/>
    <mergeCell ref="S59:S60"/>
    <mergeCell ref="S61:S62"/>
    <mergeCell ref="S64:S65"/>
    <mergeCell ref="S76:S77"/>
    <mergeCell ref="S79:S82"/>
    <mergeCell ref="S84:S87"/>
    <mergeCell ref="S94:S95"/>
    <mergeCell ref="R57:R58"/>
    <mergeCell ref="R59:R60"/>
    <mergeCell ref="R61:R62"/>
    <mergeCell ref="R64:R65"/>
    <mergeCell ref="R76:R77"/>
    <mergeCell ref="R79:R82"/>
    <mergeCell ref="R84:R87"/>
    <mergeCell ref="R88:R89"/>
    <mergeCell ref="S88:S89"/>
    <mergeCell ref="P99:P104"/>
    <mergeCell ref="P105:P107"/>
    <mergeCell ref="Q8:Q9"/>
    <mergeCell ref="Q57:Q58"/>
    <mergeCell ref="Q59:Q60"/>
    <mergeCell ref="Q61:Q62"/>
    <mergeCell ref="Q64:Q65"/>
    <mergeCell ref="Q76:Q77"/>
    <mergeCell ref="Q79:Q82"/>
    <mergeCell ref="Q84:Q87"/>
    <mergeCell ref="Q94:Q95"/>
    <mergeCell ref="Q88:Q89"/>
    <mergeCell ref="P91:P92"/>
    <mergeCell ref="Q91:Q92"/>
    <mergeCell ref="O94:O95"/>
    <mergeCell ref="P8:P9"/>
    <mergeCell ref="P57:P58"/>
    <mergeCell ref="P59:P60"/>
    <mergeCell ref="P61:P62"/>
    <mergeCell ref="P64:P65"/>
    <mergeCell ref="P76:P77"/>
    <mergeCell ref="P79:P82"/>
    <mergeCell ref="P84:P87"/>
    <mergeCell ref="P94:P95"/>
    <mergeCell ref="O57:O58"/>
    <mergeCell ref="O59:O60"/>
    <mergeCell ref="O61:O62"/>
    <mergeCell ref="O64:O65"/>
    <mergeCell ref="O76:O77"/>
    <mergeCell ref="O79:O82"/>
    <mergeCell ref="O84:O87"/>
    <mergeCell ref="P88:P89"/>
    <mergeCell ref="M94:M95"/>
    <mergeCell ref="N57:N58"/>
    <mergeCell ref="N59:N60"/>
    <mergeCell ref="N61:N62"/>
    <mergeCell ref="N64:N65"/>
    <mergeCell ref="N76:N77"/>
    <mergeCell ref="N79:N82"/>
    <mergeCell ref="N84:N87"/>
    <mergeCell ref="N94:N95"/>
    <mergeCell ref="M55:M56"/>
    <mergeCell ref="M59:M60"/>
    <mergeCell ref="M61:M62"/>
    <mergeCell ref="M64:M65"/>
    <mergeCell ref="M66:M67"/>
    <mergeCell ref="M69:M70"/>
    <mergeCell ref="M74:M75"/>
    <mergeCell ref="M79:M80"/>
    <mergeCell ref="M85:M87"/>
    <mergeCell ref="K94:K95"/>
    <mergeCell ref="K99:K104"/>
    <mergeCell ref="K105:K107"/>
    <mergeCell ref="L8:L9"/>
    <mergeCell ref="L55:L56"/>
    <mergeCell ref="L59:L60"/>
    <mergeCell ref="L61:L62"/>
    <mergeCell ref="L64:L65"/>
    <mergeCell ref="L66:L67"/>
    <mergeCell ref="L69:L70"/>
    <mergeCell ref="L74:L75"/>
    <mergeCell ref="L79:L80"/>
    <mergeCell ref="L82:L83"/>
    <mergeCell ref="L85:L87"/>
    <mergeCell ref="L94:L95"/>
    <mergeCell ref="K55:K56"/>
    <mergeCell ref="K59:K60"/>
    <mergeCell ref="K61:K62"/>
    <mergeCell ref="K64:K65"/>
    <mergeCell ref="K66:K67"/>
    <mergeCell ref="K69:K70"/>
    <mergeCell ref="K74:K75"/>
    <mergeCell ref="K79:K80"/>
    <mergeCell ref="K82:K83"/>
    <mergeCell ref="I85:I87"/>
    <mergeCell ref="I74:I75"/>
    <mergeCell ref="I79:I80"/>
    <mergeCell ref="I82:I83"/>
    <mergeCell ref="K85:K87"/>
    <mergeCell ref="I94:I95"/>
    <mergeCell ref="J55:J56"/>
    <mergeCell ref="J59:J60"/>
    <mergeCell ref="J61:J62"/>
    <mergeCell ref="J64:J65"/>
    <mergeCell ref="J66:J67"/>
    <mergeCell ref="J69:J70"/>
    <mergeCell ref="J74:J75"/>
    <mergeCell ref="J79:J80"/>
    <mergeCell ref="J82:J83"/>
    <mergeCell ref="J85:J87"/>
    <mergeCell ref="J94:J95"/>
    <mergeCell ref="I55:I56"/>
    <mergeCell ref="I59:I60"/>
    <mergeCell ref="I61:I62"/>
    <mergeCell ref="I64:I65"/>
    <mergeCell ref="I66:I67"/>
    <mergeCell ref="I69:I70"/>
    <mergeCell ref="H85:H87"/>
    <mergeCell ref="H94:H95"/>
    <mergeCell ref="G55:G56"/>
    <mergeCell ref="G59:G60"/>
    <mergeCell ref="G61:G62"/>
    <mergeCell ref="G64:G65"/>
    <mergeCell ref="G66:G67"/>
    <mergeCell ref="G69:G70"/>
    <mergeCell ref="G74:G75"/>
    <mergeCell ref="H55:H56"/>
    <mergeCell ref="H59:H60"/>
    <mergeCell ref="H61:H62"/>
    <mergeCell ref="H64:H65"/>
    <mergeCell ref="H66:H67"/>
    <mergeCell ref="H69:H70"/>
    <mergeCell ref="H74:H75"/>
    <mergeCell ref="H79:H80"/>
    <mergeCell ref="H82:H83"/>
    <mergeCell ref="G79:G80"/>
    <mergeCell ref="G82:G83"/>
    <mergeCell ref="E209:E211"/>
    <mergeCell ref="F28:F29"/>
    <mergeCell ref="F55:F56"/>
    <mergeCell ref="F59:F60"/>
    <mergeCell ref="F61:F62"/>
    <mergeCell ref="F64:F65"/>
    <mergeCell ref="F66:F67"/>
    <mergeCell ref="F69:F70"/>
    <mergeCell ref="F74:F75"/>
    <mergeCell ref="F78:F79"/>
    <mergeCell ref="F82:F87"/>
    <mergeCell ref="F94:F95"/>
    <mergeCell ref="F105:F107"/>
    <mergeCell ref="F88:F89"/>
    <mergeCell ref="F91:F92"/>
    <mergeCell ref="G85:G87"/>
    <mergeCell ref="G94:G95"/>
    <mergeCell ref="D195:D196"/>
    <mergeCell ref="E7:E9"/>
    <mergeCell ref="E28:E29"/>
    <mergeCell ref="E55:E56"/>
    <mergeCell ref="E59:E60"/>
    <mergeCell ref="E61:E62"/>
    <mergeCell ref="E64:E65"/>
    <mergeCell ref="E66:E67"/>
    <mergeCell ref="E69:E70"/>
    <mergeCell ref="E74:E75"/>
    <mergeCell ref="E78:E79"/>
    <mergeCell ref="E82:E87"/>
    <mergeCell ref="E94:E95"/>
    <mergeCell ref="E96:E97"/>
    <mergeCell ref="E105:E107"/>
    <mergeCell ref="D28:D29"/>
    <mergeCell ref="C209:C211"/>
    <mergeCell ref="C94:C95"/>
    <mergeCell ref="C96:C97"/>
    <mergeCell ref="C99:C104"/>
    <mergeCell ref="C105:C107"/>
    <mergeCell ref="C126:C128"/>
    <mergeCell ref="C129:C131"/>
    <mergeCell ref="C139:C146"/>
    <mergeCell ref="C147:C159"/>
    <mergeCell ref="C160:C175"/>
    <mergeCell ref="C176:C177"/>
    <mergeCell ref="C178:C183"/>
    <mergeCell ref="B199:B203"/>
    <mergeCell ref="B204:B205"/>
    <mergeCell ref="B206:B208"/>
    <mergeCell ref="B209:B212"/>
    <mergeCell ref="C7:C9"/>
    <mergeCell ref="C10:C12"/>
    <mergeCell ref="C13:C15"/>
    <mergeCell ref="C16:C19"/>
    <mergeCell ref="C20:C21"/>
    <mergeCell ref="C22:C23"/>
    <mergeCell ref="C27:C36"/>
    <mergeCell ref="C37:C43"/>
    <mergeCell ref="C45:C47"/>
    <mergeCell ref="C48:C49"/>
    <mergeCell ref="C55:C57"/>
    <mergeCell ref="C59:C60"/>
    <mergeCell ref="C61:C62"/>
    <mergeCell ref="C64:C65"/>
    <mergeCell ref="C66:C67"/>
    <mergeCell ref="C68:C72"/>
    <mergeCell ref="C73:C75"/>
    <mergeCell ref="C76:C81"/>
    <mergeCell ref="C82:C87"/>
    <mergeCell ref="C195:C196"/>
    <mergeCell ref="A37:A39"/>
    <mergeCell ref="A40:A42"/>
    <mergeCell ref="A45:A51"/>
    <mergeCell ref="A52:A54"/>
    <mergeCell ref="A94:A107"/>
    <mergeCell ref="A126:A138"/>
    <mergeCell ref="A198:A221"/>
    <mergeCell ref="B45:B51"/>
    <mergeCell ref="B55:B57"/>
    <mergeCell ref="B58:B63"/>
    <mergeCell ref="B64:B72"/>
    <mergeCell ref="B73:B78"/>
    <mergeCell ref="B79:B83"/>
    <mergeCell ref="B84:B87"/>
    <mergeCell ref="B94:B95"/>
    <mergeCell ref="B96:B97"/>
    <mergeCell ref="B105:B107"/>
    <mergeCell ref="B126:B128"/>
    <mergeCell ref="B129:B131"/>
    <mergeCell ref="B195:B196"/>
    <mergeCell ref="B139:B146"/>
    <mergeCell ref="B147:B159"/>
    <mergeCell ref="B160:B175"/>
    <mergeCell ref="B176:B177"/>
    <mergeCell ref="A10:A12"/>
    <mergeCell ref="A13:A15"/>
    <mergeCell ref="A16:A18"/>
    <mergeCell ref="A19:A21"/>
    <mergeCell ref="A22:A24"/>
    <mergeCell ref="A25:A27"/>
    <mergeCell ref="A28:A30"/>
    <mergeCell ref="A31:A33"/>
    <mergeCell ref="A34:A36"/>
    <mergeCell ref="E1:Y1"/>
    <mergeCell ref="Z1:AA1"/>
    <mergeCell ref="Z4:AA4"/>
    <mergeCell ref="A6:D6"/>
    <mergeCell ref="H7:L7"/>
    <mergeCell ref="M7:Q7"/>
    <mergeCell ref="R7:V7"/>
    <mergeCell ref="W7:AA7"/>
    <mergeCell ref="H8:J8"/>
    <mergeCell ref="M8:O8"/>
    <mergeCell ref="R8:T8"/>
    <mergeCell ref="W8:Y8"/>
    <mergeCell ref="A7:A9"/>
    <mergeCell ref="B7:B9"/>
    <mergeCell ref="D7:D9"/>
    <mergeCell ref="K8:K9"/>
    <mergeCell ref="Z2:AA3"/>
    <mergeCell ref="F7:G8"/>
    <mergeCell ref="Z5:AA6"/>
    <mergeCell ref="E2:Y6"/>
    <mergeCell ref="A1:D5"/>
    <mergeCell ref="D181:D182"/>
    <mergeCell ref="C185:C188"/>
    <mergeCell ref="C189:C191"/>
    <mergeCell ref="A139:A197"/>
    <mergeCell ref="B88:B93"/>
    <mergeCell ref="C88:C93"/>
    <mergeCell ref="D88:D90"/>
    <mergeCell ref="E88:E93"/>
    <mergeCell ref="D91:D93"/>
    <mergeCell ref="A55:A93"/>
    <mergeCell ref="B178:B183"/>
    <mergeCell ref="D55:D56"/>
    <mergeCell ref="D59:D60"/>
    <mergeCell ref="D61:D62"/>
    <mergeCell ref="D64:D65"/>
    <mergeCell ref="D66:D67"/>
    <mergeCell ref="D69:D70"/>
    <mergeCell ref="D74:D75"/>
    <mergeCell ref="D78:D79"/>
    <mergeCell ref="D84:D85"/>
    <mergeCell ref="D86:D87"/>
    <mergeCell ref="D94:D95"/>
    <mergeCell ref="D96:D97"/>
    <mergeCell ref="G88:G89"/>
    <mergeCell ref="H88:H89"/>
    <mergeCell ref="I88:I89"/>
    <mergeCell ref="J88:J89"/>
    <mergeCell ref="K88:K89"/>
    <mergeCell ref="L88:L89"/>
    <mergeCell ref="M88:M89"/>
    <mergeCell ref="N88:N89"/>
    <mergeCell ref="O88:O89"/>
    <mergeCell ref="G91:G92"/>
    <mergeCell ref="H91:H92"/>
    <mergeCell ref="I91:I92"/>
    <mergeCell ref="J91:J92"/>
    <mergeCell ref="K91:K92"/>
    <mergeCell ref="L91:L92"/>
    <mergeCell ref="M91:M92"/>
    <mergeCell ref="N91:N92"/>
    <mergeCell ref="O91:O92"/>
    <mergeCell ref="R91:R92"/>
    <mergeCell ref="S91:S92"/>
    <mergeCell ref="T91:T92"/>
    <mergeCell ref="U91:U92"/>
    <mergeCell ref="V91:V92"/>
    <mergeCell ref="W91:W92"/>
    <mergeCell ref="X91:X92"/>
    <mergeCell ref="Y91:Y92"/>
    <mergeCell ref="Z91:Z92"/>
  </mergeCells>
  <dataValidations xWindow="901" yWindow="597" count="1">
    <dataValidation type="whole" errorStyle="warning" operator="greaterThanOrEqual" allowBlank="1" showInputMessage="1" showErrorMessage="1" errorTitle="Valor erróneo" error="Sólo se permite valores igual o mayores que cero (0)" promptTitle="Información" prompt="Sólo se permite valores enteros" sqref="K55 P55 I57 N57 I59 N59 I61 N61 H93:I93 M93:N93 M16:N56 H10:I56 W41:X64 W94:X94 W96:X136 M94:N94 I194 I63:I64 I66:I76 I78:I79 N63:N64 N66:N76 N78:N79 S52:S63 U55:U56 H208:I1048576 H195:I206 Z55:Z56 W33:W40 R96:S113 H96:I113 R94:S94 M184:N1048576 W184:X1048576 X33:X36 W10:X32 R10:S51 R52:R64 M83:N84 H83:I84 H94:I94 M10:N14 M96:N125 H115:I125 R145:R146 H139:I140 R142:S142 M145:M146 M142:N142 M139:N140 W142:X142 W145:W146 R115:S140 H142:I142 W138:X140 H145:I156 H169:H175 M161:M175 H158:I159 M147:N159 R147:S159 R170:R175 R160 R168 W147:X177 H176:I179 M176:N177 R176:S177 I180 R184:S1048576 H181:I193 M126:M138 W137 W93:X93 W66:X88 R66:S88 R93:S93 H88:I88 H90:I91 M88:N88 M90:N91 R90:S91 W90:X91">
      <formula1>0</formula1>
    </dataValidation>
  </dataValidations>
  <printOptions horizontalCentered="1"/>
  <pageMargins left="0.15748031496063" right="0.15748031496063" top="0.94488188976377996" bottom="0.59055118110236204" header="0.31496062992126" footer="0.27559055118110198"/>
  <pageSetup paperSize="5" scale="40" orientation="landscape" r:id="rId1"/>
  <headerFooter>
    <oddHeader>&amp;C&amp;"Arial Black,Normal"&amp;36&amp;K00-004COPIA CONTROLADA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arrUserId title="Rango1_5_2_8_1_1_1_1_1_1_1_1" rangeCreator="" othersAccessPermission="edit"/>
    <arrUserId title="Rango1_1_2_1_1_1_1_1_1_3_1_1" rangeCreator="" othersAccessPermission="edit"/>
    <arrUserId title="Rango1_5_1_2_2_1" rangeCreator="" othersAccessPermission="edit"/>
    <arrUserId title="Rango1_1_1_2_1_2_2_1" rangeCreator="" othersAccessPermission="edit"/>
    <arrUserId title="Rango1_1_2_2_2_2_1" rangeCreator="" othersAccessPermission="edit"/>
    <arrUserId title="Rango1_6_1_1_2_2_1" rangeCreator="" othersAccessPermission="edit"/>
    <arrUserId title="Rango1_6_2_1_2_2_1" rangeCreator="" othersAccessPermission="edit"/>
    <arrUserId title="Rango1_2_1_2_1_2_2_1" rangeCreator="" othersAccessPermission="edit"/>
    <arrUserId title="Rango1_7_1" rangeCreator="" othersAccessPermission="edit"/>
    <arrUserId title="Rango1_9_2_2_1_1_3_1" rangeCreator="" othersAccessPermission="edit"/>
    <arrUserId title="Rango1_6_3_1_2_2_3" rangeCreator="" othersAccessPermission="edit"/>
    <arrUserId title="Rango1_1_1_5_1_2_1_1_1_2_1_1_3" rangeCreator="" othersAccessPermission="edit"/>
    <arrUserId title="Rango1_1_1_5_1_2_1_1_1_2_2_2" rangeCreator="" othersAccessPermission="edit"/>
    <arrUserId title="Rango1_6_3_1_2_2_2" rangeCreator="" othersAccessPermission="edit"/>
    <arrUserId title="Rango1_1_1_1_1_3_2_2" rangeCreator="" othersAccessPermission="edit"/>
    <arrUserId title="Rango1_1_1_1_1_1_1_1_2_1_1_3" rangeCreator="" othersAccessPermission="edit"/>
    <arrUserId title="Rango1_7_4_4_2" rangeCreator="" othersAccessPermission="edit"/>
    <arrUserId title="Rango1_2_2" rangeCreator="" othersAccessPermission="edit"/>
    <arrUserId title="Rango1_7_4_4_1_1" rangeCreator="" othersAccessPermission="edit"/>
    <arrUserId title="Rango1_2_1_1" rangeCreator="" othersAccessPermission="edit"/>
    <arrUserId title="Rango1_5_1" rangeCreator="" othersAccessPermission="edit"/>
    <arrUserId title="Rango1_1_1_1_1_2" rangeCreator="" othersAccessPermission="edit"/>
    <arrUserId title="Rango1_1_1_1_1_3" rangeCreator="" othersAccessPermission="edit"/>
  </rangeList>
  <rangeList sheetStid="4" master="" otherUserPermission="visible">
    <arrUserId title="Rango1_5_1" rangeCreator="" othersAccessPermission="edit"/>
    <arrUserId title="Rango1_1_1_2_1" rangeCreator="" othersAccessPermission="edit"/>
    <arrUserId title="Rango1_1_2_2" rangeCreator="" othersAccessPermission="edit"/>
    <arrUserId title="Rango1_1_3_1_1" rangeCreator="" othersAccessPermission="edit"/>
    <arrUserId title="Rango1_6_1_1" rangeCreator="" othersAccessPermission="edit"/>
    <arrUserId title="Rango1_9_2" rangeCreator="" othersAccessPermission="edit"/>
    <arrUserId title="Rango1_6_2_1" rangeCreator="" othersAccessPermission="edit"/>
    <arrUserId title="Rango1_9_1_1" rangeCreator="" othersAccessPermission="edit"/>
    <arrUserId title="Rango1_2_1_2_1" rangeCreator="" othersAccessPermission="edit"/>
    <arrUserId title="Rango1_1_1_1_1_1_1_1" rangeCreator="" othersAccessPermission="edit"/>
    <arrUserId title="Rango1_1_1_5_1_2_1_1_1" rangeCreator="" othersAccessPermission="edit"/>
    <arrUserId title="Rango1_6_3_1" rangeCreator="" othersAccessPermission="edit"/>
    <arrUserId title="Rango1_1_1_1_1" rangeCreator="" othersAccessPermission="edit"/>
    <arrUserId title="Rango1_1_1_1_1_2" rangeCreator="" othersAccessPermission="edit"/>
    <arrUserId title="Rango1_1_1_1_1_3" rangeCreator="" othersAccessPermission="edit"/>
  </rangeList>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Monitoreo_Seguimento_Evaluación</vt:lpstr>
      <vt:lpstr>Monitoreo_Seguimento_Evaluación!Área_de_impresión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dc:creator>
  <cp:lastModifiedBy>INFORMATICA12</cp:lastModifiedBy>
  <cp:lastPrinted>2017-09-03T02:10:00Z</cp:lastPrinted>
  <dcterms:created xsi:type="dcterms:W3CDTF">2017-01-17T16:11:00Z</dcterms:created>
  <dcterms:modified xsi:type="dcterms:W3CDTF">2025-10-28T20:04:53Z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A4A6B39C6B9E4118BF8971F56792D5A8_12</vt:lpwstr>
  </property>
  <property fmtid="{D5CDD505-2E9C-101B-9397-08002B2CF9AE}" pid="3" name="KSOProductBuildVer">
    <vt:lpwstr>3082-12.2.0.20795</vt:lpwstr>
  </property>
</Properties>
</file>